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Music\31052025\Error_files\"/>
    </mc:Choice>
  </mc:AlternateContent>
  <xr:revisionPtr revIDLastSave="0" documentId="13_ncr:1_{CE24ECA1-F8DC-4966-88D6-A015493E08E2}" xr6:coauthVersionLast="47" xr6:coauthVersionMax="47" xr10:uidLastSave="{00000000-0000-0000-0000-000000000000}"/>
  <bookViews>
    <workbookView xWindow="-96" yWindow="0" windowWidth="11712" windowHeight="12336" xr2:uid="{F262BEB7-37A7-44C0-8E54-C6D5E0F4AE45}"/>
  </bookViews>
  <sheets>
    <sheet name="Shivalik" sheetId="1" r:id="rId1"/>
    <sheet name="RMC-SUMMARY" sheetId="2" r:id="rId2"/>
    <sheet name="INWARD DETAIL" sheetId="3" r:id="rId3"/>
  </sheets>
  <externalReferences>
    <externalReference r:id="rId4"/>
    <externalReference r:id="rId5"/>
  </externalReferences>
  <definedNames>
    <definedName name="_xlnm._FilterDatabase" localSheetId="1" hidden="1">'RMC-SUMMARY'!$B$2:$S$48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04" i="1" l="1"/>
  <c r="I497" i="1"/>
  <c r="H489" i="1"/>
  <c r="H497" i="1"/>
  <c r="H501" i="1"/>
  <c r="G488" i="1"/>
  <c r="G489" i="1"/>
  <c r="I489" i="1" s="1"/>
  <c r="G490" i="1"/>
  <c r="G491" i="1"/>
  <c r="G492" i="1"/>
  <c r="G493" i="1"/>
  <c r="H493" i="1" s="1"/>
  <c r="I493" i="1" s="1"/>
  <c r="G494" i="1"/>
  <c r="G495" i="1"/>
  <c r="H495" i="1" s="1"/>
  <c r="I495" i="1" s="1"/>
  <c r="G496" i="1"/>
  <c r="G497" i="1"/>
  <c r="G498" i="1"/>
  <c r="G499" i="1"/>
  <c r="H499" i="1" s="1"/>
  <c r="I499" i="1" s="1"/>
  <c r="G500" i="1"/>
  <c r="G501" i="1"/>
  <c r="G502" i="1"/>
  <c r="H502" i="1" s="1"/>
  <c r="E504" i="1"/>
  <c r="F504" i="1"/>
  <c r="D504" i="1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55" i="2"/>
  <c r="Q57" i="2"/>
  <c r="Q59" i="2"/>
  <c r="Q60" i="2" s="1"/>
  <c r="H500" i="1" l="1"/>
  <c r="I500" i="1" s="1"/>
  <c r="H496" i="1"/>
  <c r="I496" i="1" s="1"/>
  <c r="H492" i="1"/>
  <c r="I492" i="1" s="1"/>
  <c r="H488" i="1"/>
  <c r="I488" i="1" s="1"/>
  <c r="I501" i="1"/>
  <c r="H491" i="1"/>
  <c r="I491" i="1" s="1"/>
  <c r="H498" i="1"/>
  <c r="I498" i="1" s="1"/>
  <c r="H494" i="1"/>
  <c r="I494" i="1" s="1"/>
  <c r="H490" i="1"/>
  <c r="I490" i="1" s="1"/>
  <c r="I502" i="1"/>
  <c r="G3" i="2"/>
  <c r="H3" i="2"/>
  <c r="I3" i="2"/>
  <c r="J3" i="2"/>
  <c r="K3" i="2"/>
  <c r="L3" i="2"/>
  <c r="M3" i="2"/>
  <c r="N3" i="2"/>
  <c r="O3" i="2"/>
  <c r="P3" i="2"/>
  <c r="G4" i="2"/>
  <c r="H4" i="2"/>
  <c r="I4" i="2"/>
  <c r="J4" i="2"/>
  <c r="K4" i="2"/>
  <c r="L4" i="2"/>
  <c r="M4" i="2"/>
  <c r="N4" i="2"/>
  <c r="O4" i="2"/>
  <c r="P4" i="2"/>
  <c r="G5" i="2"/>
  <c r="H5" i="2"/>
  <c r="I5" i="2"/>
  <c r="J5" i="2"/>
  <c r="K5" i="2"/>
  <c r="L5" i="2"/>
  <c r="M5" i="2"/>
  <c r="N5" i="2"/>
  <c r="O5" i="2"/>
  <c r="P5" i="2"/>
  <c r="G6" i="2"/>
  <c r="H6" i="2"/>
  <c r="I6" i="2"/>
  <c r="J6" i="2"/>
  <c r="K6" i="2"/>
  <c r="L6" i="2"/>
  <c r="M6" i="2"/>
  <c r="N6" i="2"/>
  <c r="O6" i="2"/>
  <c r="P6" i="2"/>
  <c r="G7" i="2"/>
  <c r="H7" i="2"/>
  <c r="I7" i="2"/>
  <c r="J7" i="2"/>
  <c r="K7" i="2"/>
  <c r="L7" i="2"/>
  <c r="M7" i="2"/>
  <c r="N7" i="2"/>
  <c r="O7" i="2"/>
  <c r="P7" i="2"/>
  <c r="G8" i="2"/>
  <c r="H8" i="2"/>
  <c r="I8" i="2"/>
  <c r="J8" i="2"/>
  <c r="K8" i="2"/>
  <c r="L8" i="2"/>
  <c r="M8" i="2"/>
  <c r="N8" i="2"/>
  <c r="O8" i="2"/>
  <c r="P8" i="2"/>
  <c r="G9" i="2"/>
  <c r="H9" i="2"/>
  <c r="I9" i="2"/>
  <c r="J9" i="2"/>
  <c r="K9" i="2"/>
  <c r="L9" i="2"/>
  <c r="M9" i="2"/>
  <c r="N9" i="2"/>
  <c r="O9" i="2"/>
  <c r="P9" i="2"/>
  <c r="G10" i="2"/>
  <c r="H10" i="2"/>
  <c r="I10" i="2"/>
  <c r="J10" i="2"/>
  <c r="K10" i="2"/>
  <c r="L10" i="2"/>
  <c r="M10" i="2"/>
  <c r="N10" i="2"/>
  <c r="O10" i="2"/>
  <c r="P10" i="2"/>
  <c r="G11" i="2"/>
  <c r="H11" i="2"/>
  <c r="I11" i="2"/>
  <c r="J11" i="2"/>
  <c r="K11" i="2"/>
  <c r="L11" i="2"/>
  <c r="M11" i="2"/>
  <c r="N11" i="2"/>
  <c r="O11" i="2"/>
  <c r="P11" i="2"/>
  <c r="G12" i="2"/>
  <c r="H12" i="2"/>
  <c r="I12" i="2"/>
  <c r="J12" i="2"/>
  <c r="K12" i="2"/>
  <c r="L12" i="2"/>
  <c r="M12" i="2"/>
  <c r="N12" i="2"/>
  <c r="O12" i="2"/>
  <c r="P12" i="2"/>
  <c r="G13" i="2"/>
  <c r="H13" i="2"/>
  <c r="I13" i="2"/>
  <c r="J13" i="2"/>
  <c r="K13" i="2"/>
  <c r="L13" i="2"/>
  <c r="M13" i="2"/>
  <c r="N13" i="2"/>
  <c r="O13" i="2"/>
  <c r="P13" i="2"/>
  <c r="G14" i="2"/>
  <c r="H14" i="2"/>
  <c r="I14" i="2"/>
  <c r="J14" i="2"/>
  <c r="K14" i="2"/>
  <c r="L14" i="2"/>
  <c r="M14" i="2"/>
  <c r="N14" i="2"/>
  <c r="O14" i="2"/>
  <c r="P14" i="2"/>
  <c r="G15" i="2"/>
  <c r="H15" i="2"/>
  <c r="I15" i="2"/>
  <c r="J15" i="2"/>
  <c r="K15" i="2"/>
  <c r="L15" i="2"/>
  <c r="M15" i="2"/>
  <c r="N15" i="2"/>
  <c r="O15" i="2"/>
  <c r="P15" i="2"/>
  <c r="G16" i="2"/>
  <c r="H16" i="2"/>
  <c r="I16" i="2"/>
  <c r="J16" i="2"/>
  <c r="K16" i="2"/>
  <c r="L16" i="2"/>
  <c r="M16" i="2"/>
  <c r="N16" i="2"/>
  <c r="O16" i="2"/>
  <c r="P16" i="2"/>
  <c r="G17" i="2"/>
  <c r="H17" i="2"/>
  <c r="I17" i="2"/>
  <c r="J17" i="2"/>
  <c r="K17" i="2"/>
  <c r="L17" i="2"/>
  <c r="M17" i="2"/>
  <c r="N17" i="2"/>
  <c r="O17" i="2"/>
  <c r="P17" i="2"/>
  <c r="G18" i="2"/>
  <c r="H18" i="2"/>
  <c r="I18" i="2"/>
  <c r="J18" i="2"/>
  <c r="K18" i="2"/>
  <c r="L18" i="2"/>
  <c r="M18" i="2"/>
  <c r="N18" i="2"/>
  <c r="O18" i="2"/>
  <c r="P18" i="2"/>
  <c r="G19" i="2"/>
  <c r="H19" i="2"/>
  <c r="I19" i="2"/>
  <c r="J19" i="2"/>
  <c r="K19" i="2"/>
  <c r="L19" i="2"/>
  <c r="M19" i="2"/>
  <c r="N19" i="2"/>
  <c r="O19" i="2"/>
  <c r="P19" i="2"/>
  <c r="G20" i="2"/>
  <c r="H20" i="2"/>
  <c r="I20" i="2"/>
  <c r="J20" i="2"/>
  <c r="K20" i="2"/>
  <c r="L20" i="2"/>
  <c r="M20" i="2"/>
  <c r="N20" i="2"/>
  <c r="O20" i="2"/>
  <c r="P20" i="2"/>
  <c r="G21" i="2"/>
  <c r="H21" i="2"/>
  <c r="I21" i="2"/>
  <c r="J21" i="2"/>
  <c r="K21" i="2"/>
  <c r="L21" i="2"/>
  <c r="M21" i="2"/>
  <c r="N21" i="2"/>
  <c r="O21" i="2"/>
  <c r="P21" i="2"/>
  <c r="G22" i="2"/>
  <c r="H22" i="2"/>
  <c r="I22" i="2"/>
  <c r="J22" i="2"/>
  <c r="K22" i="2"/>
  <c r="L22" i="2"/>
  <c r="M22" i="2"/>
  <c r="N22" i="2"/>
  <c r="O22" i="2"/>
  <c r="P22" i="2"/>
  <c r="G23" i="2"/>
  <c r="H23" i="2"/>
  <c r="I23" i="2"/>
  <c r="J23" i="2"/>
  <c r="K23" i="2"/>
  <c r="L23" i="2"/>
  <c r="M23" i="2"/>
  <c r="N23" i="2"/>
  <c r="O23" i="2"/>
  <c r="P23" i="2"/>
  <c r="G24" i="2"/>
  <c r="H24" i="2"/>
  <c r="I24" i="2"/>
  <c r="J24" i="2"/>
  <c r="K24" i="2"/>
  <c r="L24" i="2"/>
  <c r="M24" i="2"/>
  <c r="N24" i="2"/>
  <c r="O24" i="2"/>
  <c r="P24" i="2"/>
  <c r="G25" i="2"/>
  <c r="H25" i="2"/>
  <c r="I25" i="2"/>
  <c r="J25" i="2"/>
  <c r="K25" i="2"/>
  <c r="L25" i="2"/>
  <c r="M25" i="2"/>
  <c r="N25" i="2"/>
  <c r="O25" i="2"/>
  <c r="P25" i="2"/>
  <c r="G26" i="2"/>
  <c r="H26" i="2"/>
  <c r="I26" i="2"/>
  <c r="J26" i="2"/>
  <c r="K26" i="2"/>
  <c r="L26" i="2"/>
  <c r="M26" i="2"/>
  <c r="N26" i="2"/>
  <c r="O26" i="2"/>
  <c r="P26" i="2"/>
  <c r="G27" i="2"/>
  <c r="H27" i="2"/>
  <c r="I27" i="2"/>
  <c r="J27" i="2"/>
  <c r="K27" i="2"/>
  <c r="L27" i="2"/>
  <c r="M27" i="2"/>
  <c r="N27" i="2"/>
  <c r="O27" i="2"/>
  <c r="P27" i="2"/>
  <c r="G28" i="2"/>
  <c r="H28" i="2"/>
  <c r="I28" i="2"/>
  <c r="J28" i="2"/>
  <c r="K28" i="2"/>
  <c r="L28" i="2"/>
  <c r="M28" i="2"/>
  <c r="N28" i="2"/>
  <c r="O28" i="2"/>
  <c r="P28" i="2"/>
  <c r="G29" i="2"/>
  <c r="H29" i="2"/>
  <c r="I29" i="2"/>
  <c r="J29" i="2"/>
  <c r="K29" i="2"/>
  <c r="L29" i="2"/>
  <c r="M29" i="2"/>
  <c r="N29" i="2"/>
  <c r="O29" i="2"/>
  <c r="P29" i="2"/>
  <c r="G30" i="2"/>
  <c r="H30" i="2"/>
  <c r="I30" i="2"/>
  <c r="J30" i="2"/>
  <c r="K30" i="2"/>
  <c r="L30" i="2"/>
  <c r="M30" i="2"/>
  <c r="N30" i="2"/>
  <c r="O30" i="2"/>
  <c r="P30" i="2"/>
  <c r="G31" i="2"/>
  <c r="H31" i="2"/>
  <c r="I31" i="2"/>
  <c r="J31" i="2"/>
  <c r="K31" i="2"/>
  <c r="L31" i="2"/>
  <c r="M31" i="2"/>
  <c r="N31" i="2"/>
  <c r="O31" i="2"/>
  <c r="P31" i="2"/>
  <c r="G32" i="2"/>
  <c r="H32" i="2"/>
  <c r="I32" i="2"/>
  <c r="J32" i="2"/>
  <c r="K32" i="2"/>
  <c r="L32" i="2"/>
  <c r="M32" i="2"/>
  <c r="N32" i="2"/>
  <c r="O32" i="2"/>
  <c r="P32" i="2"/>
  <c r="G33" i="2"/>
  <c r="H33" i="2"/>
  <c r="I33" i="2"/>
  <c r="J33" i="2"/>
  <c r="K33" i="2"/>
  <c r="L33" i="2"/>
  <c r="M33" i="2"/>
  <c r="N33" i="2"/>
  <c r="O33" i="2"/>
  <c r="P33" i="2"/>
  <c r="G34" i="2"/>
  <c r="H34" i="2"/>
  <c r="I34" i="2"/>
  <c r="J34" i="2"/>
  <c r="K34" i="2"/>
  <c r="L34" i="2"/>
  <c r="M34" i="2"/>
  <c r="N34" i="2"/>
  <c r="O34" i="2"/>
  <c r="P34" i="2"/>
  <c r="G35" i="2"/>
  <c r="H35" i="2"/>
  <c r="I35" i="2"/>
  <c r="J35" i="2"/>
  <c r="K35" i="2"/>
  <c r="L35" i="2"/>
  <c r="M35" i="2"/>
  <c r="N35" i="2"/>
  <c r="O35" i="2"/>
  <c r="P35" i="2"/>
  <c r="G36" i="2"/>
  <c r="H36" i="2"/>
  <c r="I36" i="2"/>
  <c r="J36" i="2"/>
  <c r="K36" i="2"/>
  <c r="L36" i="2"/>
  <c r="M36" i="2"/>
  <c r="N36" i="2"/>
  <c r="O36" i="2"/>
  <c r="P36" i="2"/>
  <c r="G37" i="2"/>
  <c r="H37" i="2"/>
  <c r="I37" i="2"/>
  <c r="J37" i="2"/>
  <c r="K37" i="2"/>
  <c r="L37" i="2"/>
  <c r="M37" i="2"/>
  <c r="N37" i="2"/>
  <c r="O37" i="2"/>
  <c r="P37" i="2"/>
  <c r="G38" i="2"/>
  <c r="H38" i="2"/>
  <c r="I38" i="2"/>
  <c r="J38" i="2"/>
  <c r="K38" i="2"/>
  <c r="L38" i="2"/>
  <c r="M38" i="2"/>
  <c r="N38" i="2"/>
  <c r="O38" i="2"/>
  <c r="P38" i="2"/>
  <c r="G39" i="2"/>
  <c r="H39" i="2"/>
  <c r="I39" i="2"/>
  <c r="J39" i="2"/>
  <c r="K39" i="2"/>
  <c r="L39" i="2"/>
  <c r="M39" i="2"/>
  <c r="N39" i="2"/>
  <c r="O39" i="2"/>
  <c r="P39" i="2"/>
  <c r="G40" i="2"/>
  <c r="H40" i="2"/>
  <c r="I40" i="2"/>
  <c r="J40" i="2"/>
  <c r="K40" i="2"/>
  <c r="L40" i="2"/>
  <c r="M40" i="2"/>
  <c r="N40" i="2"/>
  <c r="O40" i="2"/>
  <c r="P40" i="2"/>
  <c r="G41" i="2"/>
  <c r="H41" i="2"/>
  <c r="I41" i="2"/>
  <c r="J41" i="2"/>
  <c r="K41" i="2"/>
  <c r="L41" i="2"/>
  <c r="M41" i="2"/>
  <c r="N41" i="2"/>
  <c r="O41" i="2"/>
  <c r="P41" i="2"/>
  <c r="G42" i="2"/>
  <c r="H42" i="2"/>
  <c r="I42" i="2"/>
  <c r="J42" i="2"/>
  <c r="K42" i="2"/>
  <c r="L42" i="2"/>
  <c r="M42" i="2"/>
  <c r="N42" i="2"/>
  <c r="O42" i="2"/>
  <c r="P42" i="2"/>
  <c r="G43" i="2"/>
  <c r="H43" i="2"/>
  <c r="I43" i="2"/>
  <c r="J43" i="2"/>
  <c r="K43" i="2"/>
  <c r="L43" i="2"/>
  <c r="M43" i="2"/>
  <c r="N43" i="2"/>
  <c r="O43" i="2"/>
  <c r="P43" i="2"/>
  <c r="G44" i="2"/>
  <c r="H44" i="2"/>
  <c r="I44" i="2"/>
  <c r="J44" i="2"/>
  <c r="K44" i="2"/>
  <c r="L44" i="2"/>
  <c r="M44" i="2"/>
  <c r="N44" i="2"/>
  <c r="O44" i="2"/>
  <c r="P44" i="2"/>
  <c r="G45" i="2"/>
  <c r="H45" i="2"/>
  <c r="I45" i="2"/>
  <c r="J45" i="2"/>
  <c r="K45" i="2"/>
  <c r="L45" i="2"/>
  <c r="M45" i="2"/>
  <c r="N45" i="2"/>
  <c r="O45" i="2"/>
  <c r="P45" i="2"/>
  <c r="G46" i="2"/>
  <c r="H46" i="2"/>
  <c r="I46" i="2"/>
  <c r="J46" i="2"/>
  <c r="K46" i="2"/>
  <c r="L46" i="2"/>
  <c r="M46" i="2"/>
  <c r="N46" i="2"/>
  <c r="O46" i="2"/>
  <c r="P46" i="2"/>
  <c r="G47" i="2"/>
  <c r="H47" i="2"/>
  <c r="I47" i="2"/>
  <c r="J47" i="2"/>
  <c r="K47" i="2"/>
  <c r="L47" i="2"/>
  <c r="M47" i="2"/>
  <c r="N47" i="2"/>
  <c r="O47" i="2"/>
  <c r="P47" i="2"/>
  <c r="G48" i="2"/>
  <c r="H48" i="2"/>
  <c r="I48" i="2"/>
  <c r="J48" i="2"/>
  <c r="K48" i="2"/>
  <c r="L48" i="2"/>
  <c r="M48" i="2"/>
  <c r="N48" i="2"/>
  <c r="O48" i="2"/>
  <c r="P48" i="2"/>
  <c r="H162" i="3"/>
  <c r="F162" i="3"/>
  <c r="H157" i="3"/>
  <c r="H143" i="3"/>
  <c r="F143" i="3"/>
  <c r="F142" i="3"/>
  <c r="H142" i="3" s="1"/>
  <c r="H141" i="3"/>
  <c r="H140" i="3"/>
  <c r="H139" i="3"/>
  <c r="H138" i="3"/>
  <c r="H137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C114" i="3"/>
  <c r="H113" i="3"/>
  <c r="C113" i="3"/>
  <c r="C115" i="3" s="1"/>
  <c r="C116" i="3" s="1"/>
  <c r="H112" i="3"/>
  <c r="H111" i="3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F93" i="3"/>
  <c r="H92" i="3"/>
  <c r="F92" i="3"/>
  <c r="H91" i="3"/>
  <c r="H90" i="3"/>
  <c r="H89" i="3"/>
  <c r="H88" i="3"/>
  <c r="H87" i="3"/>
  <c r="H86" i="3"/>
  <c r="H85" i="3"/>
  <c r="H84" i="3"/>
  <c r="H83" i="3"/>
  <c r="H82" i="3"/>
  <c r="H81" i="3"/>
  <c r="F80" i="3"/>
  <c r="H80" i="3" s="1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3" i="3"/>
  <c r="H52" i="3"/>
  <c r="H51" i="3"/>
  <c r="F50" i="3"/>
  <c r="H50" i="3" s="1"/>
  <c r="F49" i="3"/>
  <c r="H49" i="3" s="1"/>
  <c r="H48" i="3"/>
  <c r="H47" i="3"/>
  <c r="H46" i="3"/>
  <c r="F46" i="3"/>
  <c r="F156" i="3" s="1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B7" i="3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4" i="3" s="1"/>
  <c r="B95" i="3" s="1"/>
  <c r="B96" i="3" s="1"/>
  <c r="B97" i="3" s="1"/>
  <c r="B98" i="3" s="1"/>
  <c r="B99" i="3" s="1"/>
  <c r="B100" i="3" s="1"/>
  <c r="B101" i="3" s="1"/>
  <c r="B102" i="3" s="1"/>
  <c r="B103" i="3" s="1"/>
  <c r="B104" i="3" s="1"/>
  <c r="B105" i="3" s="1"/>
  <c r="B106" i="3" s="1"/>
  <c r="B107" i="3" s="1"/>
  <c r="B108" i="3" s="1"/>
  <c r="B109" i="3" s="1"/>
  <c r="B110" i="3" s="1"/>
  <c r="B111" i="3" s="1"/>
  <c r="B112" i="3" s="1"/>
  <c r="B113" i="3" s="1"/>
  <c r="B114" i="3" s="1"/>
  <c r="B115" i="3" s="1"/>
  <c r="B116" i="3" s="1"/>
  <c r="B117" i="3" s="1"/>
  <c r="B118" i="3" s="1"/>
  <c r="B119" i="3" s="1"/>
  <c r="B120" i="3" s="1"/>
  <c r="B121" i="3" s="1"/>
  <c r="B122" i="3" s="1"/>
  <c r="B123" i="3" s="1"/>
  <c r="B124" i="3" s="1"/>
  <c r="B125" i="3" s="1"/>
  <c r="B126" i="3" s="1"/>
  <c r="B127" i="3" s="1"/>
  <c r="B128" i="3" s="1"/>
  <c r="B129" i="3" s="1"/>
  <c r="B130" i="3" s="1"/>
  <c r="B131" i="3" s="1"/>
  <c r="B132" i="3" s="1"/>
  <c r="B133" i="3" s="1"/>
  <c r="B134" i="3" s="1"/>
  <c r="B135" i="3" s="1"/>
  <c r="B136" i="3" s="1"/>
  <c r="B137" i="3" s="1"/>
  <c r="B138" i="3" s="1"/>
  <c r="B139" i="3" s="1"/>
  <c r="B140" i="3" s="1"/>
  <c r="B141" i="3" s="1"/>
  <c r="B142" i="3" s="1"/>
  <c r="B143" i="3" s="1"/>
  <c r="H6" i="3"/>
  <c r="B6" i="3"/>
  <c r="H5" i="3"/>
  <c r="F163" i="3" l="1"/>
  <c r="H156" i="3"/>
  <c r="H163" i="3" l="1"/>
  <c r="H159" i="3"/>
  <c r="H158" i="3"/>
  <c r="H160" i="3"/>
  <c r="G459" i="1" l="1"/>
  <c r="H459" i="1"/>
  <c r="I459" i="1" s="1"/>
  <c r="G460" i="1"/>
  <c r="H460" i="1" s="1"/>
  <c r="G461" i="1"/>
  <c r="G462" i="1"/>
  <c r="H462" i="1"/>
  <c r="G463" i="1"/>
  <c r="H463" i="1" s="1"/>
  <c r="G464" i="1"/>
  <c r="H464" i="1" s="1"/>
  <c r="I464" i="1" s="1"/>
  <c r="G465" i="1"/>
  <c r="G466" i="1"/>
  <c r="H466" i="1" s="1"/>
  <c r="G467" i="1"/>
  <c r="H467" i="1" s="1"/>
  <c r="G468" i="1"/>
  <c r="G469" i="1"/>
  <c r="G470" i="1"/>
  <c r="H470" i="1" s="1"/>
  <c r="G471" i="1"/>
  <c r="H471" i="1" s="1"/>
  <c r="G472" i="1"/>
  <c r="H472" i="1" s="1"/>
  <c r="G473" i="1"/>
  <c r="G474" i="1"/>
  <c r="G475" i="1"/>
  <c r="H475" i="1" s="1"/>
  <c r="I475" i="1" s="1"/>
  <c r="G476" i="1"/>
  <c r="G477" i="1"/>
  <c r="G478" i="1"/>
  <c r="H478" i="1" s="1"/>
  <c r="G479" i="1"/>
  <c r="H479" i="1" s="1"/>
  <c r="G480" i="1"/>
  <c r="H480" i="1" s="1"/>
  <c r="G481" i="1"/>
  <c r="G482" i="1"/>
  <c r="H482" i="1" s="1"/>
  <c r="G483" i="1"/>
  <c r="H483" i="1" s="1"/>
  <c r="G484" i="1"/>
  <c r="G485" i="1"/>
  <c r="G486" i="1"/>
  <c r="H486" i="1" s="1"/>
  <c r="G487" i="1"/>
  <c r="H487" i="1" s="1"/>
  <c r="I480" i="1" l="1"/>
  <c r="H476" i="1"/>
  <c r="I476" i="1" s="1"/>
  <c r="I487" i="1"/>
  <c r="I479" i="1"/>
  <c r="I471" i="1"/>
  <c r="I463" i="1"/>
  <c r="H484" i="1"/>
  <c r="I484" i="1" s="1"/>
  <c r="H468" i="1"/>
  <c r="I468" i="1" s="1"/>
  <c r="I486" i="1"/>
  <c r="I470" i="1"/>
  <c r="I483" i="1"/>
  <c r="I482" i="1"/>
  <c r="I472" i="1"/>
  <c r="I467" i="1"/>
  <c r="I466" i="1"/>
  <c r="I478" i="1"/>
  <c r="H474" i="1"/>
  <c r="I474" i="1" s="1"/>
  <c r="I462" i="1"/>
  <c r="H485" i="1"/>
  <c r="I485" i="1" s="1"/>
  <c r="H481" i="1"/>
  <c r="I481" i="1" s="1"/>
  <c r="H477" i="1"/>
  <c r="I477" i="1" s="1"/>
  <c r="H473" i="1"/>
  <c r="I473" i="1" s="1"/>
  <c r="H469" i="1"/>
  <c r="I469" i="1" s="1"/>
  <c r="H465" i="1"/>
  <c r="I465" i="1" s="1"/>
  <c r="H461" i="1"/>
  <c r="I461" i="1" s="1"/>
  <c r="I460" i="1"/>
  <c r="F55" i="2" l="1"/>
  <c r="R22" i="2"/>
  <c r="G458" i="1"/>
  <c r="H458" i="1" s="1"/>
  <c r="I458" i="1" s="1"/>
  <c r="G367" i="1"/>
  <c r="H367" i="1" s="1"/>
  <c r="G368" i="1"/>
  <c r="H368" i="1" s="1"/>
  <c r="G369" i="1"/>
  <c r="H369" i="1" s="1"/>
  <c r="I369" i="1" s="1"/>
  <c r="G370" i="1"/>
  <c r="H370" i="1" s="1"/>
  <c r="I370" i="1" s="1"/>
  <c r="G371" i="1"/>
  <c r="H371" i="1" s="1"/>
  <c r="G372" i="1"/>
  <c r="H372" i="1" s="1"/>
  <c r="G373" i="1"/>
  <c r="H373" i="1" s="1"/>
  <c r="I373" i="1" s="1"/>
  <c r="G374" i="1"/>
  <c r="G375" i="1"/>
  <c r="H375" i="1" s="1"/>
  <c r="G376" i="1"/>
  <c r="H376" i="1" s="1"/>
  <c r="G377" i="1"/>
  <c r="H377" i="1" s="1"/>
  <c r="I377" i="1" s="1"/>
  <c r="G378" i="1"/>
  <c r="G379" i="1"/>
  <c r="H379" i="1" s="1"/>
  <c r="G380" i="1"/>
  <c r="H380" i="1" s="1"/>
  <c r="G381" i="1"/>
  <c r="H381" i="1" s="1"/>
  <c r="I381" i="1" s="1"/>
  <c r="G382" i="1"/>
  <c r="H382" i="1" s="1"/>
  <c r="G383" i="1"/>
  <c r="H383" i="1" s="1"/>
  <c r="G384" i="1"/>
  <c r="H384" i="1" s="1"/>
  <c r="G385" i="1"/>
  <c r="H385" i="1" s="1"/>
  <c r="I385" i="1" s="1"/>
  <c r="G386" i="1"/>
  <c r="H386" i="1" s="1"/>
  <c r="I386" i="1" s="1"/>
  <c r="G387" i="1"/>
  <c r="H387" i="1" s="1"/>
  <c r="G388" i="1"/>
  <c r="H388" i="1" s="1"/>
  <c r="G389" i="1"/>
  <c r="H389" i="1" s="1"/>
  <c r="I389" i="1" s="1"/>
  <c r="G390" i="1"/>
  <c r="G391" i="1"/>
  <c r="H391" i="1" s="1"/>
  <c r="G392" i="1"/>
  <c r="H392" i="1" s="1"/>
  <c r="G393" i="1"/>
  <c r="H393" i="1" s="1"/>
  <c r="I393" i="1" s="1"/>
  <c r="G394" i="1"/>
  <c r="H394" i="1" s="1"/>
  <c r="G395" i="1"/>
  <c r="H395" i="1" s="1"/>
  <c r="G396" i="1"/>
  <c r="H396" i="1" s="1"/>
  <c r="G397" i="1"/>
  <c r="H397" i="1" s="1"/>
  <c r="I397" i="1" s="1"/>
  <c r="G398" i="1"/>
  <c r="H398" i="1" s="1"/>
  <c r="I398" i="1" s="1"/>
  <c r="G399" i="1"/>
  <c r="H399" i="1" s="1"/>
  <c r="G400" i="1"/>
  <c r="H400" i="1" s="1"/>
  <c r="G401" i="1"/>
  <c r="H401" i="1" s="1"/>
  <c r="I401" i="1" s="1"/>
  <c r="G402" i="1"/>
  <c r="H402" i="1" s="1"/>
  <c r="G403" i="1"/>
  <c r="H403" i="1" s="1"/>
  <c r="G404" i="1"/>
  <c r="H404" i="1" s="1"/>
  <c r="G405" i="1"/>
  <c r="H405" i="1" s="1"/>
  <c r="I405" i="1" s="1"/>
  <c r="G406" i="1"/>
  <c r="G407" i="1"/>
  <c r="H407" i="1" s="1"/>
  <c r="G408" i="1"/>
  <c r="H408" i="1" s="1"/>
  <c r="G409" i="1"/>
  <c r="H409" i="1" s="1"/>
  <c r="I409" i="1" s="1"/>
  <c r="G410" i="1"/>
  <c r="G411" i="1"/>
  <c r="H411" i="1" s="1"/>
  <c r="G412" i="1"/>
  <c r="H412" i="1" s="1"/>
  <c r="G413" i="1"/>
  <c r="H413" i="1" s="1"/>
  <c r="I413" i="1" s="1"/>
  <c r="G414" i="1"/>
  <c r="H414" i="1" s="1"/>
  <c r="G415" i="1"/>
  <c r="H415" i="1" s="1"/>
  <c r="G416" i="1"/>
  <c r="H416" i="1" s="1"/>
  <c r="G417" i="1"/>
  <c r="H417" i="1" s="1"/>
  <c r="I417" i="1" s="1"/>
  <c r="G418" i="1"/>
  <c r="H418" i="1" s="1"/>
  <c r="I418" i="1" s="1"/>
  <c r="G419" i="1"/>
  <c r="H419" i="1" s="1"/>
  <c r="G420" i="1"/>
  <c r="H420" i="1" s="1"/>
  <c r="G421" i="1"/>
  <c r="H421" i="1" s="1"/>
  <c r="I421" i="1" s="1"/>
  <c r="G422" i="1"/>
  <c r="G423" i="1"/>
  <c r="H423" i="1" s="1"/>
  <c r="G424" i="1"/>
  <c r="H424" i="1" s="1"/>
  <c r="G425" i="1"/>
  <c r="H425" i="1" s="1"/>
  <c r="I425" i="1" s="1"/>
  <c r="G426" i="1"/>
  <c r="H426" i="1" s="1"/>
  <c r="G427" i="1"/>
  <c r="H427" i="1" s="1"/>
  <c r="G428" i="1"/>
  <c r="H428" i="1" s="1"/>
  <c r="G429" i="1"/>
  <c r="H429" i="1" s="1"/>
  <c r="I429" i="1" s="1"/>
  <c r="G430" i="1"/>
  <c r="H430" i="1" s="1"/>
  <c r="I430" i="1" s="1"/>
  <c r="G431" i="1"/>
  <c r="H431" i="1" s="1"/>
  <c r="G432" i="1"/>
  <c r="H432" i="1" s="1"/>
  <c r="G433" i="1"/>
  <c r="H433" i="1" s="1"/>
  <c r="I433" i="1" s="1"/>
  <c r="G434" i="1"/>
  <c r="H434" i="1" s="1"/>
  <c r="G435" i="1"/>
  <c r="H435" i="1" s="1"/>
  <c r="G436" i="1"/>
  <c r="H436" i="1" s="1"/>
  <c r="G437" i="1"/>
  <c r="H437" i="1" s="1"/>
  <c r="I437" i="1" s="1"/>
  <c r="G438" i="1"/>
  <c r="G439" i="1"/>
  <c r="H439" i="1" s="1"/>
  <c r="G440" i="1"/>
  <c r="H440" i="1" s="1"/>
  <c r="G441" i="1"/>
  <c r="H441" i="1" s="1"/>
  <c r="I441" i="1" s="1"/>
  <c r="G442" i="1"/>
  <c r="G443" i="1"/>
  <c r="H443" i="1" s="1"/>
  <c r="G444" i="1"/>
  <c r="H444" i="1" s="1"/>
  <c r="G445" i="1"/>
  <c r="H445" i="1" s="1"/>
  <c r="I445" i="1" s="1"/>
  <c r="G446" i="1"/>
  <c r="H446" i="1" s="1"/>
  <c r="G447" i="1"/>
  <c r="H447" i="1" s="1"/>
  <c r="G448" i="1"/>
  <c r="H448" i="1" s="1"/>
  <c r="G449" i="1"/>
  <c r="H449" i="1" s="1"/>
  <c r="I449" i="1" s="1"/>
  <c r="G450" i="1"/>
  <c r="H450" i="1" s="1"/>
  <c r="I450" i="1" s="1"/>
  <c r="G451" i="1"/>
  <c r="H451" i="1" s="1"/>
  <c r="G452" i="1"/>
  <c r="H452" i="1" s="1"/>
  <c r="G453" i="1"/>
  <c r="G454" i="1"/>
  <c r="G455" i="1"/>
  <c r="G456" i="1"/>
  <c r="G457" i="1"/>
  <c r="G254" i="1"/>
  <c r="H254" i="1" s="1"/>
  <c r="I254" i="1" s="1"/>
  <c r="G255" i="1"/>
  <c r="H255" i="1" s="1"/>
  <c r="G256" i="1"/>
  <c r="G257" i="1"/>
  <c r="H257" i="1" s="1"/>
  <c r="G258" i="1"/>
  <c r="H258" i="1" s="1"/>
  <c r="G259" i="1"/>
  <c r="H259" i="1" s="1"/>
  <c r="G260" i="1"/>
  <c r="H260" i="1" s="1"/>
  <c r="G261" i="1"/>
  <c r="H261" i="1" s="1"/>
  <c r="G262" i="1"/>
  <c r="H262" i="1" s="1"/>
  <c r="I262" i="1" s="1"/>
  <c r="G263" i="1"/>
  <c r="H263" i="1" s="1"/>
  <c r="G264" i="1"/>
  <c r="H264" i="1" s="1"/>
  <c r="G265" i="1"/>
  <c r="G266" i="1"/>
  <c r="H266" i="1" s="1"/>
  <c r="G267" i="1"/>
  <c r="H267" i="1" s="1"/>
  <c r="G268" i="1"/>
  <c r="H268" i="1" s="1"/>
  <c r="G269" i="1"/>
  <c r="H269" i="1" s="1"/>
  <c r="G270" i="1"/>
  <c r="G271" i="1"/>
  <c r="H271" i="1" s="1"/>
  <c r="G272" i="1"/>
  <c r="G273" i="1"/>
  <c r="H273" i="1" s="1"/>
  <c r="G274" i="1"/>
  <c r="H274" i="1" s="1"/>
  <c r="G275" i="1"/>
  <c r="H275" i="1" s="1"/>
  <c r="G276" i="1"/>
  <c r="H276" i="1" s="1"/>
  <c r="G277" i="1"/>
  <c r="H277" i="1" s="1"/>
  <c r="G278" i="1"/>
  <c r="H278" i="1" s="1"/>
  <c r="G279" i="1"/>
  <c r="H279" i="1" s="1"/>
  <c r="G280" i="1"/>
  <c r="H280" i="1" s="1"/>
  <c r="G281" i="1"/>
  <c r="G282" i="1"/>
  <c r="G283" i="1"/>
  <c r="H283" i="1" s="1"/>
  <c r="G284" i="1"/>
  <c r="H284" i="1" s="1"/>
  <c r="G285" i="1"/>
  <c r="H285" i="1" s="1"/>
  <c r="G286" i="1"/>
  <c r="G287" i="1"/>
  <c r="H287" i="1" s="1"/>
  <c r="G288" i="1"/>
  <c r="G289" i="1"/>
  <c r="H289" i="1" s="1"/>
  <c r="G290" i="1"/>
  <c r="H290" i="1" s="1"/>
  <c r="I290" i="1" s="1"/>
  <c r="G291" i="1"/>
  <c r="H291" i="1" s="1"/>
  <c r="G292" i="1"/>
  <c r="H292" i="1" s="1"/>
  <c r="G293" i="1"/>
  <c r="H293" i="1" s="1"/>
  <c r="G294" i="1"/>
  <c r="H294" i="1" s="1"/>
  <c r="I294" i="1" s="1"/>
  <c r="G295" i="1"/>
  <c r="H295" i="1" s="1"/>
  <c r="G296" i="1"/>
  <c r="H296" i="1" s="1"/>
  <c r="G297" i="1"/>
  <c r="G298" i="1"/>
  <c r="H298" i="1" s="1"/>
  <c r="G299" i="1"/>
  <c r="H299" i="1" s="1"/>
  <c r="G300" i="1"/>
  <c r="H300" i="1" s="1"/>
  <c r="G301" i="1"/>
  <c r="H301" i="1" s="1"/>
  <c r="G302" i="1"/>
  <c r="G303" i="1"/>
  <c r="H303" i="1" s="1"/>
  <c r="G304" i="1"/>
  <c r="G305" i="1"/>
  <c r="H305" i="1" s="1"/>
  <c r="I305" i="1" s="1"/>
  <c r="G306" i="1"/>
  <c r="H306" i="1" s="1"/>
  <c r="G307" i="1"/>
  <c r="H307" i="1" s="1"/>
  <c r="G308" i="1"/>
  <c r="G309" i="1"/>
  <c r="H309" i="1" s="1"/>
  <c r="G310" i="1"/>
  <c r="H310" i="1" s="1"/>
  <c r="G311" i="1"/>
  <c r="H311" i="1" s="1"/>
  <c r="G312" i="1"/>
  <c r="H312" i="1" s="1"/>
  <c r="G313" i="1"/>
  <c r="G314" i="1"/>
  <c r="H314" i="1" s="1"/>
  <c r="G315" i="1"/>
  <c r="H315" i="1" s="1"/>
  <c r="G316" i="1"/>
  <c r="H316" i="1" s="1"/>
  <c r="G317" i="1"/>
  <c r="H317" i="1" s="1"/>
  <c r="G318" i="1"/>
  <c r="H318" i="1" s="1"/>
  <c r="G319" i="1"/>
  <c r="H319" i="1" s="1"/>
  <c r="G320" i="1"/>
  <c r="H320" i="1" s="1"/>
  <c r="G321" i="1"/>
  <c r="H321" i="1" s="1"/>
  <c r="G322" i="1"/>
  <c r="H322" i="1" s="1"/>
  <c r="G323" i="1"/>
  <c r="H323" i="1" s="1"/>
  <c r="G324" i="1"/>
  <c r="G325" i="1"/>
  <c r="H325" i="1" s="1"/>
  <c r="I325" i="1" s="1"/>
  <c r="G326" i="1"/>
  <c r="G327" i="1"/>
  <c r="H327" i="1" s="1"/>
  <c r="G328" i="1"/>
  <c r="H328" i="1" s="1"/>
  <c r="G329" i="1"/>
  <c r="H329" i="1" s="1"/>
  <c r="G330" i="1"/>
  <c r="H330" i="1" s="1"/>
  <c r="I330" i="1" s="1"/>
  <c r="G331" i="1"/>
  <c r="H331" i="1" s="1"/>
  <c r="G332" i="1"/>
  <c r="H332" i="1" s="1"/>
  <c r="G333" i="1"/>
  <c r="H333" i="1" s="1"/>
  <c r="G334" i="1"/>
  <c r="H334" i="1" s="1"/>
  <c r="I334" i="1" s="1"/>
  <c r="G335" i="1"/>
  <c r="H335" i="1" s="1"/>
  <c r="G336" i="1"/>
  <c r="H336" i="1" s="1"/>
  <c r="G337" i="1"/>
  <c r="H337" i="1" s="1"/>
  <c r="G338" i="1"/>
  <c r="H338" i="1" s="1"/>
  <c r="I338" i="1" s="1"/>
  <c r="G339" i="1"/>
  <c r="H339" i="1" s="1"/>
  <c r="G340" i="1"/>
  <c r="H340" i="1" s="1"/>
  <c r="G341" i="1"/>
  <c r="H341" i="1" s="1"/>
  <c r="G342" i="1"/>
  <c r="H342" i="1" s="1"/>
  <c r="G343" i="1"/>
  <c r="H343" i="1" s="1"/>
  <c r="G344" i="1"/>
  <c r="H344" i="1" s="1"/>
  <c r="G345" i="1"/>
  <c r="H345" i="1" s="1"/>
  <c r="I345" i="1" s="1"/>
  <c r="G346" i="1"/>
  <c r="H346" i="1" s="1"/>
  <c r="G347" i="1"/>
  <c r="H347" i="1" s="1"/>
  <c r="G348" i="1"/>
  <c r="G349" i="1"/>
  <c r="H349" i="1" s="1"/>
  <c r="I349" i="1" s="1"/>
  <c r="G350" i="1"/>
  <c r="H350" i="1" s="1"/>
  <c r="I350" i="1" s="1"/>
  <c r="G351" i="1"/>
  <c r="H351" i="1" s="1"/>
  <c r="G352" i="1"/>
  <c r="H352" i="1" s="1"/>
  <c r="G353" i="1"/>
  <c r="H353" i="1" s="1"/>
  <c r="G354" i="1"/>
  <c r="H354" i="1" s="1"/>
  <c r="I354" i="1" s="1"/>
  <c r="G355" i="1"/>
  <c r="H355" i="1" s="1"/>
  <c r="G356" i="1"/>
  <c r="H356" i="1" s="1"/>
  <c r="G357" i="1"/>
  <c r="H357" i="1" s="1"/>
  <c r="G358" i="1"/>
  <c r="H358" i="1" s="1"/>
  <c r="G359" i="1"/>
  <c r="H359" i="1" s="1"/>
  <c r="G360" i="1"/>
  <c r="H360" i="1" s="1"/>
  <c r="G361" i="1"/>
  <c r="H361" i="1" s="1"/>
  <c r="I361" i="1" s="1"/>
  <c r="G362" i="1"/>
  <c r="H362" i="1" s="1"/>
  <c r="G363" i="1"/>
  <c r="H363" i="1" s="1"/>
  <c r="G364" i="1"/>
  <c r="G365" i="1"/>
  <c r="H365" i="1" s="1"/>
  <c r="I365" i="1" s="1"/>
  <c r="G366" i="1"/>
  <c r="H366" i="1" s="1"/>
  <c r="I366" i="1" s="1"/>
  <c r="G130" i="1"/>
  <c r="H130" i="1" s="1"/>
  <c r="I130" i="1" s="1"/>
  <c r="G131" i="1"/>
  <c r="H131" i="1" s="1"/>
  <c r="G132" i="1"/>
  <c r="H132" i="1" s="1"/>
  <c r="G133" i="1"/>
  <c r="G134" i="1"/>
  <c r="H134" i="1" s="1"/>
  <c r="G135" i="1"/>
  <c r="H135" i="1" s="1"/>
  <c r="G136" i="1"/>
  <c r="H136" i="1" s="1"/>
  <c r="G137" i="1"/>
  <c r="H137" i="1" s="1"/>
  <c r="I137" i="1" s="1"/>
  <c r="G138" i="1"/>
  <c r="G139" i="1"/>
  <c r="H139" i="1" s="1"/>
  <c r="G140" i="1"/>
  <c r="G141" i="1"/>
  <c r="G142" i="1"/>
  <c r="H142" i="1" s="1"/>
  <c r="I142" i="1" s="1"/>
  <c r="G143" i="1"/>
  <c r="H143" i="1" s="1"/>
  <c r="G144" i="1"/>
  <c r="H144" i="1" s="1"/>
  <c r="G145" i="1"/>
  <c r="H145" i="1" s="1"/>
  <c r="G146" i="1"/>
  <c r="H146" i="1" s="1"/>
  <c r="G147" i="1"/>
  <c r="H147" i="1" s="1"/>
  <c r="G148" i="1"/>
  <c r="H148" i="1" s="1"/>
  <c r="G149" i="1"/>
  <c r="G150" i="1"/>
  <c r="H150" i="1" s="1"/>
  <c r="G151" i="1"/>
  <c r="H151" i="1" s="1"/>
  <c r="G152" i="1"/>
  <c r="H152" i="1" s="1"/>
  <c r="G153" i="1"/>
  <c r="H153" i="1" s="1"/>
  <c r="I153" i="1" s="1"/>
  <c r="G154" i="1"/>
  <c r="G155" i="1"/>
  <c r="H155" i="1" s="1"/>
  <c r="G156" i="1"/>
  <c r="G157" i="1"/>
  <c r="H157" i="1" s="1"/>
  <c r="G158" i="1"/>
  <c r="H158" i="1" s="1"/>
  <c r="I158" i="1" s="1"/>
  <c r="G159" i="1"/>
  <c r="H159" i="1" s="1"/>
  <c r="G160" i="1"/>
  <c r="H160" i="1" s="1"/>
  <c r="G161" i="1"/>
  <c r="H161" i="1" s="1"/>
  <c r="G162" i="1"/>
  <c r="G163" i="1"/>
  <c r="H163" i="1" s="1"/>
  <c r="G164" i="1"/>
  <c r="H164" i="1" s="1"/>
  <c r="G165" i="1"/>
  <c r="G166" i="1"/>
  <c r="H166" i="1" s="1"/>
  <c r="G167" i="1"/>
  <c r="H167" i="1" s="1"/>
  <c r="G168" i="1"/>
  <c r="H168" i="1" s="1"/>
  <c r="G169" i="1"/>
  <c r="H169" i="1" s="1"/>
  <c r="I169" i="1" s="1"/>
  <c r="G170" i="1"/>
  <c r="G171" i="1"/>
  <c r="H171" i="1" s="1"/>
  <c r="G172" i="1"/>
  <c r="G173" i="1"/>
  <c r="H173" i="1" s="1"/>
  <c r="G174" i="1"/>
  <c r="H174" i="1" s="1"/>
  <c r="I174" i="1" s="1"/>
  <c r="G175" i="1"/>
  <c r="H175" i="1" s="1"/>
  <c r="G176" i="1"/>
  <c r="H176" i="1" s="1"/>
  <c r="G177" i="1"/>
  <c r="H177" i="1" s="1"/>
  <c r="G178" i="1"/>
  <c r="H178" i="1" s="1"/>
  <c r="G179" i="1"/>
  <c r="H179" i="1" s="1"/>
  <c r="G180" i="1"/>
  <c r="G181" i="1"/>
  <c r="G182" i="1"/>
  <c r="H182" i="1" s="1"/>
  <c r="I182" i="1" s="1"/>
  <c r="G183" i="1"/>
  <c r="H183" i="1" s="1"/>
  <c r="G184" i="1"/>
  <c r="H184" i="1" s="1"/>
  <c r="G185" i="1"/>
  <c r="H185" i="1" s="1"/>
  <c r="G186" i="1"/>
  <c r="H186" i="1" s="1"/>
  <c r="I186" i="1" s="1"/>
  <c r="G187" i="1"/>
  <c r="H187" i="1" s="1"/>
  <c r="G188" i="1"/>
  <c r="G189" i="1"/>
  <c r="H189" i="1" s="1"/>
  <c r="G190" i="1"/>
  <c r="H190" i="1" s="1"/>
  <c r="I190" i="1" s="1"/>
  <c r="G191" i="1"/>
  <c r="H191" i="1" s="1"/>
  <c r="G192" i="1"/>
  <c r="H192" i="1" s="1"/>
  <c r="G193" i="1"/>
  <c r="H193" i="1" s="1"/>
  <c r="I193" i="1" s="1"/>
  <c r="G194" i="1"/>
  <c r="H194" i="1" s="1"/>
  <c r="I194" i="1" s="1"/>
  <c r="G195" i="1"/>
  <c r="H195" i="1" s="1"/>
  <c r="G196" i="1"/>
  <c r="H196" i="1" s="1"/>
  <c r="G197" i="1"/>
  <c r="H197" i="1" s="1"/>
  <c r="G198" i="1"/>
  <c r="H198" i="1" s="1"/>
  <c r="I198" i="1" s="1"/>
  <c r="G199" i="1"/>
  <c r="H199" i="1" s="1"/>
  <c r="G200" i="1"/>
  <c r="H200" i="1" s="1"/>
  <c r="G201" i="1"/>
  <c r="H201" i="1" s="1"/>
  <c r="G202" i="1"/>
  <c r="H202" i="1" s="1"/>
  <c r="G203" i="1"/>
  <c r="H203" i="1" s="1"/>
  <c r="G204" i="1"/>
  <c r="H204" i="1" s="1"/>
  <c r="G205" i="1"/>
  <c r="H205" i="1" s="1"/>
  <c r="G206" i="1"/>
  <c r="H206" i="1" s="1"/>
  <c r="G207" i="1"/>
  <c r="H207" i="1" s="1"/>
  <c r="G208" i="1"/>
  <c r="H208" i="1" s="1"/>
  <c r="G209" i="1"/>
  <c r="H209" i="1" s="1"/>
  <c r="G210" i="1"/>
  <c r="H210" i="1" s="1"/>
  <c r="I210" i="1" s="1"/>
  <c r="G211" i="1"/>
  <c r="H211" i="1" s="1"/>
  <c r="G212" i="1"/>
  <c r="H212" i="1" s="1"/>
  <c r="G213" i="1"/>
  <c r="H213" i="1" s="1"/>
  <c r="G214" i="1"/>
  <c r="H214" i="1" s="1"/>
  <c r="G215" i="1"/>
  <c r="H215" i="1" s="1"/>
  <c r="G216" i="1"/>
  <c r="H216" i="1" s="1"/>
  <c r="I216" i="1" s="1"/>
  <c r="G217" i="1"/>
  <c r="H217" i="1" s="1"/>
  <c r="G218" i="1"/>
  <c r="H218" i="1" s="1"/>
  <c r="G219" i="1"/>
  <c r="H219" i="1" s="1"/>
  <c r="G220" i="1"/>
  <c r="H220" i="1" s="1"/>
  <c r="I220" i="1" s="1"/>
  <c r="G221" i="1"/>
  <c r="G222" i="1"/>
  <c r="H222" i="1" s="1"/>
  <c r="G223" i="1"/>
  <c r="H223" i="1" s="1"/>
  <c r="G224" i="1"/>
  <c r="H224" i="1" s="1"/>
  <c r="I224" i="1" s="1"/>
  <c r="G225" i="1"/>
  <c r="H225" i="1" s="1"/>
  <c r="G226" i="1"/>
  <c r="H226" i="1" s="1"/>
  <c r="G227" i="1"/>
  <c r="H227" i="1" s="1"/>
  <c r="G228" i="1"/>
  <c r="H228" i="1" s="1"/>
  <c r="I228" i="1" s="1"/>
  <c r="G229" i="1"/>
  <c r="H229" i="1" s="1"/>
  <c r="G230" i="1"/>
  <c r="H230" i="1" s="1"/>
  <c r="G231" i="1"/>
  <c r="H231" i="1" s="1"/>
  <c r="G232" i="1"/>
  <c r="H232" i="1" s="1"/>
  <c r="G233" i="1"/>
  <c r="H233" i="1" s="1"/>
  <c r="G234" i="1"/>
  <c r="H234" i="1" s="1"/>
  <c r="I234" i="1" s="1"/>
  <c r="G235" i="1"/>
  <c r="H235" i="1" s="1"/>
  <c r="G236" i="1"/>
  <c r="G237" i="1"/>
  <c r="G238" i="1"/>
  <c r="H238" i="1" s="1"/>
  <c r="I238" i="1" s="1"/>
  <c r="G239" i="1"/>
  <c r="H239" i="1" s="1"/>
  <c r="G240" i="1"/>
  <c r="H240" i="1" s="1"/>
  <c r="G241" i="1"/>
  <c r="H241" i="1" s="1"/>
  <c r="I241" i="1" s="1"/>
  <c r="G242" i="1"/>
  <c r="H242" i="1" s="1"/>
  <c r="I242" i="1" s="1"/>
  <c r="G243" i="1"/>
  <c r="H243" i="1" s="1"/>
  <c r="G244" i="1"/>
  <c r="H244" i="1" s="1"/>
  <c r="G245" i="1"/>
  <c r="H245" i="1" s="1"/>
  <c r="G246" i="1"/>
  <c r="H246" i="1" s="1"/>
  <c r="I246" i="1" s="1"/>
  <c r="G247" i="1"/>
  <c r="H247" i="1" s="1"/>
  <c r="G248" i="1"/>
  <c r="H248" i="1" s="1"/>
  <c r="G249" i="1"/>
  <c r="H249" i="1" s="1"/>
  <c r="G250" i="1"/>
  <c r="H250" i="1" s="1"/>
  <c r="I250" i="1" s="1"/>
  <c r="G251" i="1"/>
  <c r="H251" i="1" s="1"/>
  <c r="G252" i="1"/>
  <c r="H252" i="1" s="1"/>
  <c r="G253" i="1"/>
  <c r="H253" i="1" s="1"/>
  <c r="G45" i="1"/>
  <c r="H45" i="1" s="1"/>
  <c r="G46" i="1"/>
  <c r="H46" i="1" s="1"/>
  <c r="I46" i="1" s="1"/>
  <c r="G47" i="1"/>
  <c r="H47" i="1" s="1"/>
  <c r="I47" i="1" s="1"/>
  <c r="G48" i="1"/>
  <c r="H48" i="1" s="1"/>
  <c r="G49" i="1"/>
  <c r="H49" i="1" s="1"/>
  <c r="G50" i="1"/>
  <c r="H50" i="1" s="1"/>
  <c r="G51" i="1"/>
  <c r="H51" i="1" s="1"/>
  <c r="I51" i="1" s="1"/>
  <c r="G52" i="1"/>
  <c r="G53" i="1"/>
  <c r="H53" i="1" s="1"/>
  <c r="G54" i="1"/>
  <c r="H54" i="1" s="1"/>
  <c r="G55" i="1"/>
  <c r="H55" i="1" s="1"/>
  <c r="I55" i="1" s="1"/>
  <c r="G56" i="1"/>
  <c r="H56" i="1" s="1"/>
  <c r="G57" i="1"/>
  <c r="H57" i="1" s="1"/>
  <c r="G58" i="1"/>
  <c r="H58" i="1" s="1"/>
  <c r="G59" i="1"/>
  <c r="H59" i="1" s="1"/>
  <c r="I59" i="1" s="1"/>
  <c r="G60" i="1"/>
  <c r="H60" i="1" s="1"/>
  <c r="I60" i="1" s="1"/>
  <c r="G61" i="1"/>
  <c r="H61" i="1" s="1"/>
  <c r="G62" i="1"/>
  <c r="H62" i="1" s="1"/>
  <c r="G63" i="1"/>
  <c r="H63" i="1" s="1"/>
  <c r="I63" i="1" s="1"/>
  <c r="G64" i="1"/>
  <c r="H64" i="1" s="1"/>
  <c r="G65" i="1"/>
  <c r="H65" i="1" s="1"/>
  <c r="G66" i="1"/>
  <c r="H66" i="1" s="1"/>
  <c r="G67" i="1"/>
  <c r="H67" i="1" s="1"/>
  <c r="I67" i="1" s="1"/>
  <c r="G68" i="1"/>
  <c r="H68" i="1" s="1"/>
  <c r="G69" i="1"/>
  <c r="H69" i="1" s="1"/>
  <c r="G70" i="1"/>
  <c r="H70" i="1" s="1"/>
  <c r="G71" i="1"/>
  <c r="H71" i="1" s="1"/>
  <c r="I71" i="1" s="1"/>
  <c r="G72" i="1"/>
  <c r="H72" i="1" s="1"/>
  <c r="I72" i="1" s="1"/>
  <c r="G73" i="1"/>
  <c r="H73" i="1" s="1"/>
  <c r="G74" i="1"/>
  <c r="H74" i="1" s="1"/>
  <c r="G75" i="1"/>
  <c r="H75" i="1" s="1"/>
  <c r="I75" i="1" s="1"/>
  <c r="G76" i="1"/>
  <c r="H76" i="1" s="1"/>
  <c r="I76" i="1" s="1"/>
  <c r="G77" i="1"/>
  <c r="H77" i="1" s="1"/>
  <c r="G78" i="1"/>
  <c r="H78" i="1" s="1"/>
  <c r="G79" i="1"/>
  <c r="H79" i="1" s="1"/>
  <c r="I79" i="1" s="1"/>
  <c r="G80" i="1"/>
  <c r="H80" i="1" s="1"/>
  <c r="I80" i="1" s="1"/>
  <c r="G81" i="1"/>
  <c r="H81" i="1" s="1"/>
  <c r="G82" i="1"/>
  <c r="H82" i="1" s="1"/>
  <c r="G83" i="1"/>
  <c r="H83" i="1" s="1"/>
  <c r="I83" i="1" s="1"/>
  <c r="G84" i="1"/>
  <c r="H84" i="1" s="1"/>
  <c r="I84" i="1" s="1"/>
  <c r="G85" i="1"/>
  <c r="H85" i="1" s="1"/>
  <c r="G86" i="1"/>
  <c r="H86" i="1" s="1"/>
  <c r="G87" i="1"/>
  <c r="H87" i="1" s="1"/>
  <c r="I87" i="1" s="1"/>
  <c r="G88" i="1"/>
  <c r="H88" i="1" s="1"/>
  <c r="I88" i="1" s="1"/>
  <c r="G89" i="1"/>
  <c r="H89" i="1" s="1"/>
  <c r="G90" i="1"/>
  <c r="H90" i="1" s="1"/>
  <c r="G91" i="1"/>
  <c r="H91" i="1" s="1"/>
  <c r="I91" i="1" s="1"/>
  <c r="G92" i="1"/>
  <c r="H92" i="1" s="1"/>
  <c r="I92" i="1" s="1"/>
  <c r="G93" i="1"/>
  <c r="H93" i="1" s="1"/>
  <c r="G94" i="1"/>
  <c r="H94" i="1" s="1"/>
  <c r="G95" i="1"/>
  <c r="H95" i="1" s="1"/>
  <c r="I95" i="1" s="1"/>
  <c r="G96" i="1"/>
  <c r="H96" i="1" s="1"/>
  <c r="I96" i="1" s="1"/>
  <c r="G97" i="1"/>
  <c r="H97" i="1" s="1"/>
  <c r="G98" i="1"/>
  <c r="H98" i="1" s="1"/>
  <c r="G99" i="1"/>
  <c r="H99" i="1" s="1"/>
  <c r="I99" i="1" s="1"/>
  <c r="G100" i="1"/>
  <c r="H100" i="1" s="1"/>
  <c r="I100" i="1" s="1"/>
  <c r="G101" i="1"/>
  <c r="H101" i="1" s="1"/>
  <c r="G102" i="1"/>
  <c r="H102" i="1" s="1"/>
  <c r="G103" i="1"/>
  <c r="H103" i="1" s="1"/>
  <c r="I103" i="1" s="1"/>
  <c r="G104" i="1"/>
  <c r="H104" i="1" s="1"/>
  <c r="I104" i="1" s="1"/>
  <c r="G105" i="1"/>
  <c r="H105" i="1" s="1"/>
  <c r="G106" i="1"/>
  <c r="H106" i="1" s="1"/>
  <c r="G107" i="1"/>
  <c r="H107" i="1" s="1"/>
  <c r="I107" i="1" s="1"/>
  <c r="G108" i="1"/>
  <c r="H108" i="1" s="1"/>
  <c r="G109" i="1"/>
  <c r="H109" i="1" s="1"/>
  <c r="G110" i="1"/>
  <c r="H110" i="1" s="1"/>
  <c r="G111" i="1"/>
  <c r="H111" i="1" s="1"/>
  <c r="I111" i="1" s="1"/>
  <c r="G112" i="1"/>
  <c r="H112" i="1" s="1"/>
  <c r="G113" i="1"/>
  <c r="H113" i="1" s="1"/>
  <c r="G114" i="1"/>
  <c r="H114" i="1" s="1"/>
  <c r="G115" i="1"/>
  <c r="H115" i="1" s="1"/>
  <c r="I115" i="1" s="1"/>
  <c r="G116" i="1"/>
  <c r="H116" i="1" s="1"/>
  <c r="G117" i="1"/>
  <c r="H117" i="1" s="1"/>
  <c r="G118" i="1"/>
  <c r="H118" i="1" s="1"/>
  <c r="G119" i="1"/>
  <c r="H119" i="1" s="1"/>
  <c r="I119" i="1" s="1"/>
  <c r="G120" i="1"/>
  <c r="H120" i="1" s="1"/>
  <c r="G121" i="1"/>
  <c r="H121" i="1" s="1"/>
  <c r="G122" i="1"/>
  <c r="H122" i="1" s="1"/>
  <c r="G123" i="1"/>
  <c r="H123" i="1" s="1"/>
  <c r="I123" i="1" s="1"/>
  <c r="G124" i="1"/>
  <c r="H124" i="1" s="1"/>
  <c r="G125" i="1"/>
  <c r="H125" i="1" s="1"/>
  <c r="G126" i="1"/>
  <c r="H126" i="1" s="1"/>
  <c r="G127" i="1"/>
  <c r="H127" i="1" s="1"/>
  <c r="I127" i="1" s="1"/>
  <c r="G128" i="1"/>
  <c r="H128" i="1" s="1"/>
  <c r="G129" i="1"/>
  <c r="H129" i="1" s="1"/>
  <c r="I129" i="1" s="1"/>
  <c r="G9" i="1"/>
  <c r="G10" i="1"/>
  <c r="G11" i="1"/>
  <c r="H11" i="1" s="1"/>
  <c r="G12" i="1"/>
  <c r="H12" i="1" s="1"/>
  <c r="G13" i="1"/>
  <c r="G14" i="1"/>
  <c r="G15" i="1"/>
  <c r="H15" i="1" s="1"/>
  <c r="G16" i="1"/>
  <c r="H16" i="1" s="1"/>
  <c r="G17" i="1"/>
  <c r="G18" i="1"/>
  <c r="G19" i="1"/>
  <c r="H19" i="1" s="1"/>
  <c r="G20" i="1"/>
  <c r="H20" i="1" s="1"/>
  <c r="G21" i="1"/>
  <c r="G22" i="1"/>
  <c r="G23" i="1"/>
  <c r="H23" i="1" s="1"/>
  <c r="G24" i="1"/>
  <c r="H24" i="1" s="1"/>
  <c r="G25" i="1"/>
  <c r="G26" i="1"/>
  <c r="G27" i="1"/>
  <c r="H27" i="1" s="1"/>
  <c r="G28" i="1"/>
  <c r="H28" i="1" s="1"/>
  <c r="G29" i="1"/>
  <c r="G30" i="1"/>
  <c r="G31" i="1"/>
  <c r="H31" i="1" s="1"/>
  <c r="G32" i="1"/>
  <c r="H32" i="1" s="1"/>
  <c r="I32" i="1" s="1"/>
  <c r="G33" i="1"/>
  <c r="G34" i="1"/>
  <c r="G35" i="1"/>
  <c r="H35" i="1" s="1"/>
  <c r="G36" i="1"/>
  <c r="H36" i="1" s="1"/>
  <c r="G37" i="1"/>
  <c r="G38" i="1"/>
  <c r="G39" i="1"/>
  <c r="H39" i="1" s="1"/>
  <c r="G40" i="1"/>
  <c r="H40" i="1" s="1"/>
  <c r="G41" i="1"/>
  <c r="G42" i="1"/>
  <c r="G43" i="1"/>
  <c r="H43" i="1" s="1"/>
  <c r="G44" i="1"/>
  <c r="H44" i="1" s="1"/>
  <c r="G8" i="1"/>
  <c r="J7" i="1"/>
  <c r="G504" i="1" l="1"/>
  <c r="H456" i="1"/>
  <c r="I456" i="1"/>
  <c r="H455" i="1"/>
  <c r="I455" i="1" s="1"/>
  <c r="H457" i="1"/>
  <c r="I457" i="1" s="1"/>
  <c r="H453" i="1"/>
  <c r="I453" i="1" s="1"/>
  <c r="R55" i="2"/>
  <c r="J55" i="2"/>
  <c r="N55" i="2"/>
  <c r="L55" i="2"/>
  <c r="H55" i="2"/>
  <c r="P55" i="2"/>
  <c r="I55" i="2"/>
  <c r="M55" i="2"/>
  <c r="Q4" i="2"/>
  <c r="Q6" i="2"/>
  <c r="Q8" i="2"/>
  <c r="Q10" i="2"/>
  <c r="Q12" i="2"/>
  <c r="Q14" i="2"/>
  <c r="S22" i="2"/>
  <c r="K55" i="2"/>
  <c r="O55" i="2"/>
  <c r="Q7" i="2"/>
  <c r="Q9" i="2"/>
  <c r="Q11" i="2"/>
  <c r="Q13" i="2"/>
  <c r="Q3" i="2"/>
  <c r="G55" i="2"/>
  <c r="Q5" i="2"/>
  <c r="I189" i="1"/>
  <c r="I269" i="1"/>
  <c r="I434" i="1"/>
  <c r="I301" i="1"/>
  <c r="I285" i="1"/>
  <c r="I402" i="1"/>
  <c r="I173" i="1"/>
  <c r="I178" i="1"/>
  <c r="I146" i="1"/>
  <c r="I274" i="1"/>
  <c r="I273" i="1"/>
  <c r="I258" i="1"/>
  <c r="H162" i="1"/>
  <c r="I162" i="1" s="1"/>
  <c r="I157" i="1"/>
  <c r="H141" i="1"/>
  <c r="I141" i="1" s="1"/>
  <c r="I310" i="1"/>
  <c r="I306" i="1"/>
  <c r="I293" i="1"/>
  <c r="I289" i="1"/>
  <c r="I278" i="1"/>
  <c r="I257" i="1"/>
  <c r="I446" i="1"/>
  <c r="I414" i="1"/>
  <c r="I382" i="1"/>
  <c r="H181" i="1"/>
  <c r="I181" i="1" s="1"/>
  <c r="H170" i="1"/>
  <c r="I170" i="1" s="1"/>
  <c r="H154" i="1"/>
  <c r="I154" i="1" s="1"/>
  <c r="H138" i="1"/>
  <c r="I138" i="1" s="1"/>
  <c r="I225" i="1"/>
  <c r="I202" i="1"/>
  <c r="H282" i="1"/>
  <c r="I282" i="1" s="1"/>
  <c r="H172" i="1"/>
  <c r="I172" i="1" s="1"/>
  <c r="I166" i="1"/>
  <c r="H156" i="1"/>
  <c r="I156" i="1" s="1"/>
  <c r="I150" i="1"/>
  <c r="H140" i="1"/>
  <c r="I140" i="1" s="1"/>
  <c r="I134" i="1"/>
  <c r="I314" i="1"/>
  <c r="H221" i="1"/>
  <c r="I221" i="1" s="1"/>
  <c r="H326" i="1"/>
  <c r="I326" i="1" s="1"/>
  <c r="H237" i="1"/>
  <c r="I237" i="1" s="1"/>
  <c r="I209" i="1"/>
  <c r="I177" i="1"/>
  <c r="H165" i="1"/>
  <c r="I165" i="1" s="1"/>
  <c r="I161" i="1"/>
  <c r="H149" i="1"/>
  <c r="I149" i="1" s="1"/>
  <c r="I145" i="1"/>
  <c r="H133" i="1"/>
  <c r="I133" i="1" s="1"/>
  <c r="I321" i="1"/>
  <c r="H313" i="1"/>
  <c r="I313" i="1" s="1"/>
  <c r="I309" i="1"/>
  <c r="I233" i="1"/>
  <c r="I152" i="1"/>
  <c r="H438" i="1"/>
  <c r="I438" i="1" s="1"/>
  <c r="H374" i="1"/>
  <c r="I374" i="1" s="1"/>
  <c r="I217" i="1"/>
  <c r="I168" i="1"/>
  <c r="I136" i="1"/>
  <c r="I316" i="1"/>
  <c r="H304" i="1"/>
  <c r="I304" i="1" s="1"/>
  <c r="H286" i="1"/>
  <c r="I286" i="1" s="1"/>
  <c r="I284" i="1"/>
  <c r="H281" i="1"/>
  <c r="I281" i="1" s="1"/>
  <c r="I277" i="1"/>
  <c r="H272" i="1"/>
  <c r="I272" i="1" s="1"/>
  <c r="H256" i="1"/>
  <c r="I256" i="1" s="1"/>
  <c r="I206" i="1"/>
  <c r="I164" i="1"/>
  <c r="I148" i="1"/>
  <c r="I132" i="1"/>
  <c r="I318" i="1"/>
  <c r="I312" i="1"/>
  <c r="H308" i="1"/>
  <c r="I308" i="1" s="1"/>
  <c r="I298" i="1"/>
  <c r="I266" i="1"/>
  <c r="H454" i="1"/>
  <c r="I454" i="1" s="1"/>
  <c r="I426" i="1"/>
  <c r="H422" i="1"/>
  <c r="I422" i="1" s="1"/>
  <c r="I394" i="1"/>
  <c r="H390" i="1"/>
  <c r="I390" i="1" s="1"/>
  <c r="H406" i="1"/>
  <c r="I406" i="1" s="1"/>
  <c r="I201" i="1"/>
  <c r="I185" i="1"/>
  <c r="I176" i="1"/>
  <c r="I160" i="1"/>
  <c r="I144" i="1"/>
  <c r="I337" i="1"/>
  <c r="H302" i="1"/>
  <c r="I302" i="1" s="1"/>
  <c r="I300" i="1"/>
  <c r="H297" i="1"/>
  <c r="I297" i="1" s="1"/>
  <c r="H288" i="1"/>
  <c r="I288" i="1" s="1"/>
  <c r="H270" i="1"/>
  <c r="I270" i="1" s="1"/>
  <c r="I268" i="1"/>
  <c r="H265" i="1"/>
  <c r="I265" i="1" s="1"/>
  <c r="I261" i="1"/>
  <c r="H442" i="1"/>
  <c r="I442" i="1" s="1"/>
  <c r="H410" i="1"/>
  <c r="I410" i="1" s="1"/>
  <c r="H378" i="1"/>
  <c r="I378" i="1" s="1"/>
  <c r="I296" i="1"/>
  <c r="I280" i="1"/>
  <c r="I264" i="1"/>
  <c r="I292" i="1"/>
  <c r="I276" i="1"/>
  <c r="I260" i="1"/>
  <c r="I451" i="1"/>
  <c r="I447" i="1"/>
  <c r="I443" i="1"/>
  <c r="I439" i="1"/>
  <c r="I435" i="1"/>
  <c r="I431" i="1"/>
  <c r="I427" i="1"/>
  <c r="I423" i="1"/>
  <c r="I419" i="1"/>
  <c r="I415" i="1"/>
  <c r="I411" i="1"/>
  <c r="I407" i="1"/>
  <c r="I403" i="1"/>
  <c r="I399" i="1"/>
  <c r="I395" i="1"/>
  <c r="I391" i="1"/>
  <c r="I387" i="1"/>
  <c r="I383" i="1"/>
  <c r="I379" i="1"/>
  <c r="I375" i="1"/>
  <c r="I371" i="1"/>
  <c r="I367" i="1"/>
  <c r="I452" i="1"/>
  <c r="I448" i="1"/>
  <c r="I444" i="1"/>
  <c r="I440" i="1"/>
  <c r="I436" i="1"/>
  <c r="I432" i="1"/>
  <c r="I428" i="1"/>
  <c r="I424" i="1"/>
  <c r="I420" i="1"/>
  <c r="I416" i="1"/>
  <c r="I412" i="1"/>
  <c r="I408" i="1"/>
  <c r="I404" i="1"/>
  <c r="I400" i="1"/>
  <c r="I396" i="1"/>
  <c r="I392" i="1"/>
  <c r="I388" i="1"/>
  <c r="I384" i="1"/>
  <c r="I380" i="1"/>
  <c r="I376" i="1"/>
  <c r="I372" i="1"/>
  <c r="I368" i="1"/>
  <c r="I358" i="1"/>
  <c r="I342" i="1"/>
  <c r="I353" i="1"/>
  <c r="I329" i="1"/>
  <c r="I360" i="1"/>
  <c r="I320" i="1"/>
  <c r="I362" i="1"/>
  <c r="I357" i="1"/>
  <c r="I356" i="1"/>
  <c r="I346" i="1"/>
  <c r="I341" i="1"/>
  <c r="I340" i="1"/>
  <c r="I333" i="1"/>
  <c r="I332" i="1"/>
  <c r="I322" i="1"/>
  <c r="I317" i="1"/>
  <c r="I344" i="1"/>
  <c r="H364" i="1"/>
  <c r="I364" i="1" s="1"/>
  <c r="I352" i="1"/>
  <c r="H348" i="1"/>
  <c r="I348" i="1" s="1"/>
  <c r="I336" i="1"/>
  <c r="I328" i="1"/>
  <c r="H324" i="1"/>
  <c r="I324" i="1" s="1"/>
  <c r="I363" i="1"/>
  <c r="I359" i="1"/>
  <c r="I355" i="1"/>
  <c r="I351" i="1"/>
  <c r="I347" i="1"/>
  <c r="I343" i="1"/>
  <c r="I339" i="1"/>
  <c r="I335" i="1"/>
  <c r="I331" i="1"/>
  <c r="I327" i="1"/>
  <c r="I323" i="1"/>
  <c r="I319" i="1"/>
  <c r="I315" i="1"/>
  <c r="I311" i="1"/>
  <c r="I307" i="1"/>
  <c r="I303" i="1"/>
  <c r="I299" i="1"/>
  <c r="I295" i="1"/>
  <c r="I291" i="1"/>
  <c r="I287" i="1"/>
  <c r="I283" i="1"/>
  <c r="I279" i="1"/>
  <c r="I275" i="1"/>
  <c r="I271" i="1"/>
  <c r="I267" i="1"/>
  <c r="I263" i="1"/>
  <c r="I259" i="1"/>
  <c r="I255" i="1"/>
  <c r="I249" i="1"/>
  <c r="I240" i="1"/>
  <c r="I208" i="1"/>
  <c r="I192" i="1"/>
  <c r="I253" i="1"/>
  <c r="I252" i="1"/>
  <c r="I245" i="1"/>
  <c r="I244" i="1"/>
  <c r="I229" i="1"/>
  <c r="I213" i="1"/>
  <c r="I212" i="1"/>
  <c r="I205" i="1"/>
  <c r="I204" i="1"/>
  <c r="I197" i="1"/>
  <c r="I196" i="1"/>
  <c r="I248" i="1"/>
  <c r="H236" i="1"/>
  <c r="I236" i="1" s="1"/>
  <c r="I232" i="1"/>
  <c r="I200" i="1"/>
  <c r="H188" i="1"/>
  <c r="I188" i="1" s="1"/>
  <c r="I184" i="1"/>
  <c r="H180" i="1"/>
  <c r="I180" i="1" s="1"/>
  <c r="I230" i="1"/>
  <c r="I226" i="1"/>
  <c r="I222" i="1"/>
  <c r="I218" i="1"/>
  <c r="I214" i="1"/>
  <c r="I251" i="1"/>
  <c r="I247" i="1"/>
  <c r="I243" i="1"/>
  <c r="I239" i="1"/>
  <c r="I235" i="1"/>
  <c r="I231" i="1"/>
  <c r="I227" i="1"/>
  <c r="I223" i="1"/>
  <c r="I219" i="1"/>
  <c r="I215" i="1"/>
  <c r="I211" i="1"/>
  <c r="I207" i="1"/>
  <c r="I203" i="1"/>
  <c r="I199" i="1"/>
  <c r="I195" i="1"/>
  <c r="I191" i="1"/>
  <c r="I187" i="1"/>
  <c r="I183" i="1"/>
  <c r="I179" i="1"/>
  <c r="I175" i="1"/>
  <c r="I171" i="1"/>
  <c r="I167" i="1"/>
  <c r="I163" i="1"/>
  <c r="I159" i="1"/>
  <c r="I155" i="1"/>
  <c r="I151" i="1"/>
  <c r="I147" i="1"/>
  <c r="I143" i="1"/>
  <c r="I139" i="1"/>
  <c r="I135" i="1"/>
  <c r="I131" i="1"/>
  <c r="I56" i="1"/>
  <c r="I116" i="1"/>
  <c r="I128" i="1"/>
  <c r="I108" i="1"/>
  <c r="I124" i="1"/>
  <c r="I112" i="1"/>
  <c r="I68" i="1"/>
  <c r="H52" i="1"/>
  <c r="I52" i="1" s="1"/>
  <c r="I120" i="1"/>
  <c r="I64" i="1"/>
  <c r="I48" i="1"/>
  <c r="I125" i="1"/>
  <c r="I121" i="1"/>
  <c r="I117" i="1"/>
  <c r="I113" i="1"/>
  <c r="I109" i="1"/>
  <c r="I105" i="1"/>
  <c r="I101" i="1"/>
  <c r="I97" i="1"/>
  <c r="I93" i="1"/>
  <c r="I89" i="1"/>
  <c r="I85" i="1"/>
  <c r="I81" i="1"/>
  <c r="I77" i="1"/>
  <c r="I73" i="1"/>
  <c r="I69" i="1"/>
  <c r="I65" i="1"/>
  <c r="I61" i="1"/>
  <c r="I57" i="1"/>
  <c r="I53" i="1"/>
  <c r="I49" i="1"/>
  <c r="I45" i="1"/>
  <c r="I126" i="1"/>
  <c r="I122" i="1"/>
  <c r="I118" i="1"/>
  <c r="I114" i="1"/>
  <c r="I110" i="1"/>
  <c r="I106" i="1"/>
  <c r="I102" i="1"/>
  <c r="I98" i="1"/>
  <c r="I94" i="1"/>
  <c r="I90" i="1"/>
  <c r="I86" i="1"/>
  <c r="I82" i="1"/>
  <c r="I78" i="1"/>
  <c r="I74" i="1"/>
  <c r="I70" i="1"/>
  <c r="I66" i="1"/>
  <c r="I62" i="1"/>
  <c r="I58" i="1"/>
  <c r="I54" i="1"/>
  <c r="I50" i="1"/>
  <c r="I44" i="1"/>
  <c r="I28" i="1"/>
  <c r="I40" i="1"/>
  <c r="I24" i="1"/>
  <c r="I36" i="1"/>
  <c r="I20" i="1"/>
  <c r="I16" i="1"/>
  <c r="I12" i="1"/>
  <c r="I43" i="1"/>
  <c r="I39" i="1"/>
  <c r="I35" i="1"/>
  <c r="I31" i="1"/>
  <c r="I27" i="1"/>
  <c r="I23" i="1"/>
  <c r="I19" i="1"/>
  <c r="I15" i="1"/>
  <c r="I11" i="1"/>
  <c r="H18" i="1"/>
  <c r="I18" i="1" s="1"/>
  <c r="H42" i="1"/>
  <c r="I42" i="1" s="1"/>
  <c r="H38" i="1"/>
  <c r="I38" i="1" s="1"/>
  <c r="H34" i="1"/>
  <c r="I34" i="1" s="1"/>
  <c r="H30" i="1"/>
  <c r="I30" i="1" s="1"/>
  <c r="H26" i="1"/>
  <c r="I26" i="1" s="1"/>
  <c r="H22" i="1"/>
  <c r="I22" i="1" s="1"/>
  <c r="H14" i="1"/>
  <c r="I14" i="1" s="1"/>
  <c r="H10" i="1"/>
  <c r="I10" i="1" s="1"/>
  <c r="H8" i="1"/>
  <c r="H41" i="1"/>
  <c r="I41" i="1" s="1"/>
  <c r="H37" i="1"/>
  <c r="I37" i="1" s="1"/>
  <c r="H33" i="1"/>
  <c r="I33" i="1" s="1"/>
  <c r="H29" i="1"/>
  <c r="I29" i="1" s="1"/>
  <c r="H25" i="1"/>
  <c r="I25" i="1" s="1"/>
  <c r="H21" i="1"/>
  <c r="I21" i="1" s="1"/>
  <c r="H17" i="1"/>
  <c r="I17" i="1" s="1"/>
  <c r="H13" i="1"/>
  <c r="I13" i="1" s="1"/>
  <c r="H9" i="1"/>
  <c r="I9" i="1" s="1"/>
  <c r="H504" i="1" l="1"/>
  <c r="K61" i="2"/>
  <c r="U55" i="2"/>
  <c r="V55" i="2"/>
  <c r="R57" i="2"/>
  <c r="S34" i="2"/>
  <c r="S7" i="2"/>
  <c r="S44" i="2"/>
  <c r="S36" i="2"/>
  <c r="S12" i="2"/>
  <c r="S33" i="2"/>
  <c r="S32" i="2"/>
  <c r="S23" i="2"/>
  <c r="S5" i="2"/>
  <c r="S19" i="2"/>
  <c r="S11" i="2"/>
  <c r="S18" i="2"/>
  <c r="S10" i="2"/>
  <c r="S47" i="2"/>
  <c r="S39" i="2"/>
  <c r="S31" i="2"/>
  <c r="S28" i="2"/>
  <c r="S40" i="2"/>
  <c r="S30" i="2"/>
  <c r="S25" i="2"/>
  <c r="S15" i="2"/>
  <c r="S14" i="2"/>
  <c r="S6" i="2"/>
  <c r="S43" i="2"/>
  <c r="S35" i="2"/>
  <c r="S27" i="2"/>
  <c r="S21" i="2"/>
  <c r="S13" i="2"/>
  <c r="S20" i="2"/>
  <c r="S4" i="2"/>
  <c r="S41" i="2"/>
  <c r="S42" i="2"/>
  <c r="S24" i="2"/>
  <c r="S17" i="2"/>
  <c r="S9" i="2"/>
  <c r="S48" i="2"/>
  <c r="S16" i="2"/>
  <c r="S8" i="2"/>
  <c r="S45" i="2"/>
  <c r="S37" i="2"/>
  <c r="S29" i="2"/>
  <c r="S46" i="2"/>
  <c r="S38" i="2"/>
  <c r="S26" i="2"/>
  <c r="K62" i="2"/>
  <c r="K63" i="2" s="1"/>
  <c r="S3" i="2"/>
  <c r="I8" i="1"/>
  <c r="M8" i="1" l="1"/>
  <c r="M504" i="1" s="1"/>
  <c r="I504" i="1"/>
  <c r="S55" i="2"/>
  <c r="K505" i="1"/>
  <c r="H512" i="1" s="1"/>
  <c r="Q61" i="2" l="1"/>
  <c r="S57" i="2"/>
  <c r="K64" i="2"/>
  <c r="K6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Ankit Sharma</author>
    <author>tc={15ACA35F-BB82-4379-BD9D-C7BE44AADC0E}</author>
  </authors>
  <commentList>
    <comment ref="I27" authorId="0" shapeId="0" xr:uid="{AB3D009E-B99D-4F04-8452-9F8BCA063FD7}">
      <text>
        <r>
          <rPr>
            <b/>
            <sz val="9"/>
            <color indexed="81"/>
            <rFont val="Tahoma"/>
            <family val="2"/>
          </rPr>
          <t>Ankit Sharma:</t>
        </r>
        <r>
          <rPr>
            <sz val="9"/>
            <color indexed="81"/>
            <rFont val="Tahoma"/>
            <family val="2"/>
          </rPr>
          <t xml:space="preserve">
DEBIT DONE BY CONT.</t>
        </r>
      </text>
    </comment>
    <comment ref="I47" authorId="1" shapeId="0" xr:uid="{15ACA35F-BB82-4379-BD9D-C7BE44AADC0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MITAN KASBA TO BALLMAJRA TRF.
</t>
      </text>
    </comment>
  </commentList>
</comments>
</file>

<file path=xl/sharedStrings.xml><?xml version="1.0" encoding="utf-8"?>
<sst xmlns="http://schemas.openxmlformats.org/spreadsheetml/2006/main" count="1422" uniqueCount="202">
  <si>
    <t>Amount</t>
  </si>
  <si>
    <t>UTR</t>
  </si>
  <si>
    <t>Advance Wise</t>
  </si>
  <si>
    <t>Shivalik Enterprises</t>
  </si>
  <si>
    <t>QTY (IN CUM)</t>
  </si>
  <si>
    <t>RATE</t>
  </si>
  <si>
    <t>26-09-2024 NEFT/AXISP00544634823/RIUP24/1930/SHIVALIK CONSTRUCT/HDFC0000171 ₹ 2,00,000.00</t>
  </si>
  <si>
    <t>27-09-2024 NEFT/AXISP00545226911/RIUP24/1965/SHIVALIK CONSTRUCT/HDFC0000171 300000.00</t>
  </si>
  <si>
    <t>30-09-2024 NEFT/AXISP00546297602/RIUP24/1988/SHIVALIK CONSTRUCT/HDFC0000171 300000.00</t>
  </si>
  <si>
    <t>01-10-2024 NEFT/AXISP00547368151/RIUP24/2043/SHIVALIK CONSTRUCT/HDFC0000171 400000.00</t>
  </si>
  <si>
    <t>30-SEP-24-NEFT-HDFC0000171-SHIVALIK CONSTRUCTION-RIUP24/2010-YESIG42740274612 5,00,000.00</t>
  </si>
  <si>
    <t>01-10-2024 NEFT/AXISP00547368153/RIUP24/2055/SHIVALIK CONSTRUCT/HDFC0000171 300000.00</t>
  </si>
  <si>
    <t>03-10-2024 NEFT/AXISP00548224892/RIUP24/2086/SHIVALIK CONSTRUCT/HDFC0000171 800000.00</t>
  </si>
  <si>
    <t>05-10-2024 NEFT/AXISP00549438817/RIUP24/2127/SHIVALIK CONSTRUCT/HDFC0000171 1200000.00</t>
  </si>
  <si>
    <t>08-10-2024 NEFT/AXISP00550880312/RIUP24/2142/SHIVALIK CONSTRUCT/HDFC0000171 1500000.00</t>
  </si>
  <si>
    <t>10-10-2024 NEFT/AXISP00552086078/RIUP24/2161/SHIVALIK CONSTRUCT/HDFC0000171 1498500.00</t>
  </si>
  <si>
    <t>14-10-2024 NEFT/AXISP00553218012/RIUP24/2191/SHIVALIK CONSTRUCT/HDFC0000171 999000.00</t>
  </si>
  <si>
    <t>15-10-2024 NEFT/AXISP00553688669/RIUP24/2201/SHIVALIK CONSTRUCT/HDFC0000171 199800.00</t>
  </si>
  <si>
    <t>19-10-2024 NEFT/AXISP00555842983/RIUP24/2248/SHIVALIK CONSTRUCT/HDFC0000171 1198800.00</t>
  </si>
  <si>
    <t>25-10-2024 NEFT/AXISP00558443419/RIUP24/2299/SHIVALIK CONSTRUCT/HDFC0000171 1198800.00</t>
  </si>
  <si>
    <t>25-10-2024 NEFT/AXISP00558746794/RIUP24/2305/SHIVALIK CONSTRUCT/HDFC0000171 299700.00</t>
  </si>
  <si>
    <t>29-10-2024 NEFT/AXISP00560133936/RIUP2/2328/SHIVALIK CONSTRUCT/HDFC0000171 ₹ 9,99,000.00</t>
  </si>
  <si>
    <t>30-10-2024 NEFT/AXISP00561389903/RIUP24/2359/SHIVALIK CONSTRUCT/HDFC0000171 499500.00</t>
  </si>
  <si>
    <t>05-11-2024 NEFT/AXISP00564684596/RIUP24/2406/SHIVALIK CONSTRUCT/HDFC0000171 999000.00</t>
  </si>
  <si>
    <t>08-11-2024 NEFT/AXISP00566909732/RIUP24/2439/SHIVALIK CONSTRUCT/HDFC0000171 799200.00</t>
  </si>
  <si>
    <t>12-11-2024 RTGS/UTIBR72024111200421437/RIUP24/2453/SHIVALIK CONSTRUCT/HDFC0000171 499500.00</t>
  </si>
  <si>
    <t>12-11-2024 NEFT/AXISP005621437/RIUP24/2471/SHIVALIK CONSTRUCT/HDFC0000171 499500.00</t>
  </si>
  <si>
    <t>14-11-2024 NEFT/AXISP00569818240/RIUP24/2484/SHIVALIK CONSTRUCT/HDFC0000171 499500.00</t>
  </si>
  <si>
    <t>22-11-2024 NEFT/AXISP00573587608/RIUP24/2536/SHIVALIK CONSTRUCT/HDFC0000171 299700.00</t>
  </si>
  <si>
    <t>22-11-2024 NEFT/AXISP00573615356/RIUP24/2539/SHIVALIK CONSTRUCT/HDFC0000171 299700.00</t>
  </si>
  <si>
    <t>27-11-2024 NEFT/AXISP00575069451/RIUP24/2560/SHIVALIK CONSTRUCT/HDFC0000171 499500.00</t>
  </si>
  <si>
    <t>28-11-2024 NEFT/AXISP00575911967/RIUP24/2574/SHIVALIK CONSTRUCT/HDFC0000171 399600.00</t>
  </si>
  <si>
    <t>04-12-2024 NEFT/AXISP00579764056/RIUP24/2618/SHIVALIK CONSTRUCT/HDFC0000171 199800.00</t>
  </si>
  <si>
    <t>13-12-2024 NEFT/AXISP00583928110/RIUP24/2695/SHIVALIK CONSTRUCT/HDFC0000171 299700.00</t>
  </si>
  <si>
    <t>18-12-2024 NEFT/AXISP00585926984/RIUP24/2737/SHIVALIK CONSTRUCT/HDFC0000171 299700.00</t>
  </si>
  <si>
    <t>19-12-2024 NEFT/AXISP00586467075/RIUP24/2748/SHIVALIK CONSTRUCT/HDFC0000171 349650.00</t>
  </si>
  <si>
    <t>21-12-2024 NEFT/AXISP00587304762/RIUP24/2781/SHIVALIK CONSTRUCT/HDFC0000171 199800.00</t>
  </si>
  <si>
    <t>S. NO</t>
  </si>
  <si>
    <t>VILLAGE</t>
  </si>
  <si>
    <t>BLOCK</t>
  </si>
  <si>
    <t>UOM</t>
  </si>
  <si>
    <t>MZN</t>
  </si>
  <si>
    <t>QTY-1</t>
  </si>
  <si>
    <t>QTY-2</t>
  </si>
  <si>
    <t>QTY-3</t>
  </si>
  <si>
    <t>QTY-4</t>
  </si>
  <si>
    <t>QTY -5</t>
  </si>
  <si>
    <t>QTY -6</t>
  </si>
  <si>
    <t>QTY -7</t>
  </si>
  <si>
    <t>QTY -8</t>
  </si>
  <si>
    <t>QTY -9</t>
  </si>
  <si>
    <t>QTY -10</t>
  </si>
  <si>
    <t>TOTAL RMC ISSUED</t>
  </si>
  <si>
    <t>WORK DONE AS PER SITE (RMT)</t>
  </si>
  <si>
    <t>AVG PER CUM (IN RMT)</t>
  </si>
  <si>
    <t>AHAMADPUR</t>
  </si>
  <si>
    <t>THANABHAWAN</t>
  </si>
  <si>
    <t>CUM</t>
  </si>
  <si>
    <t>AKARPUR FUSHGARH</t>
  </si>
  <si>
    <t>UNN</t>
  </si>
  <si>
    <t>ALIPUR</t>
  </si>
  <si>
    <t>KAIRANA</t>
  </si>
  <si>
    <t>AURANGABAD GANDERWA</t>
  </si>
  <si>
    <t>BAJHERI</t>
  </si>
  <si>
    <t>BALLAMAJRA</t>
  </si>
  <si>
    <t>BASSI CHUNDIYARI</t>
  </si>
  <si>
    <t>BENRA</t>
  </si>
  <si>
    <t>BHANERAUDDA</t>
  </si>
  <si>
    <t>BIBIPUR JALALABAD</t>
  </si>
  <si>
    <t>DARGHAPUR</t>
  </si>
  <si>
    <t>DHAKORI JAMALPUR</t>
  </si>
  <si>
    <t>DOKHPURA</t>
  </si>
  <si>
    <t>GAGOUR</t>
  </si>
  <si>
    <t>GOGWAN</t>
  </si>
  <si>
    <t>GOHARPUR</t>
  </si>
  <si>
    <t>SHAMLI</t>
  </si>
  <si>
    <t>JALALABAD RURAL</t>
  </si>
  <si>
    <t>JANIPUR</t>
  </si>
  <si>
    <t>JHARKHERI</t>
  </si>
  <si>
    <t>KAJIPUR THIRWA</t>
  </si>
  <si>
    <t>KARORI MEHARAMPUR</t>
  </si>
  <si>
    <t>KERTU</t>
  </si>
  <si>
    <t>KHANPUR</t>
  </si>
  <si>
    <t>KHANPUR JATTAN</t>
  </si>
  <si>
    <t>KHEDA GADAI</t>
  </si>
  <si>
    <t>KHERA KURTAN</t>
  </si>
  <si>
    <t>KANDHLA</t>
  </si>
  <si>
    <t>KHERI BERAGI</t>
  </si>
  <si>
    <t>MACHROLI</t>
  </si>
  <si>
    <t>MAMOUR</t>
  </si>
  <si>
    <t>MANAKPUR YUNISHPUR</t>
  </si>
  <si>
    <t>MANSURA</t>
  </si>
  <si>
    <t>MANTMANTI</t>
  </si>
  <si>
    <t>MAWI AHT. TIMLI</t>
  </si>
  <si>
    <t>MIYAN KASBA</t>
  </si>
  <si>
    <t>MULLAPUR</t>
  </si>
  <si>
    <t>MUNDET KHADAR</t>
  </si>
  <si>
    <t>NAGLA RAI</t>
  </si>
  <si>
    <t>NOJAL NAJLI</t>
  </si>
  <si>
    <t>PALTHERI</t>
  </si>
  <si>
    <t>PANJEETH</t>
  </si>
  <si>
    <t>PAOTIKALAN</t>
  </si>
  <si>
    <t>RAMRA</t>
  </si>
  <si>
    <t>UDPUR</t>
  </si>
  <si>
    <t xml:space="preserve">UMERPUR ALIPUR </t>
  </si>
  <si>
    <t>UNCHAGAON</t>
  </si>
  <si>
    <t>YOUSUFPUR CHOUTRA</t>
  </si>
  <si>
    <t>TOTAL</t>
  </si>
  <si>
    <t>FROM MZN</t>
  </si>
  <si>
    <t>FROM SHIVALIK</t>
  </si>
  <si>
    <t>Total Work done</t>
  </si>
  <si>
    <t>Total Quantity of RMC</t>
  </si>
  <si>
    <t>Average</t>
  </si>
  <si>
    <t>Average in Rmt</t>
  </si>
  <si>
    <t>Average Quantity in one lot</t>
  </si>
  <si>
    <t>Conversion In Rmt</t>
  </si>
  <si>
    <t>SARESH TRADERS</t>
  </si>
  <si>
    <t>AGGREGETE &amp; CORSEND RECEIVED DETAIL</t>
  </si>
  <si>
    <t>S. NO.</t>
  </si>
  <si>
    <t>DATE</t>
  </si>
  <si>
    <t>VEHICLE NO.</t>
  </si>
  <si>
    <t>MATERIAL</t>
  </si>
  <si>
    <t>QTY (IN KGS)</t>
  </si>
  <si>
    <t>AMOUNT WITH GST</t>
  </si>
  <si>
    <t>FOR VILLAGE</t>
  </si>
  <si>
    <t>RECEIVED BY</t>
  </si>
  <si>
    <t>TRACTOR</t>
  </si>
  <si>
    <t>40MM</t>
  </si>
  <si>
    <t>NAHID</t>
  </si>
  <si>
    <t>HR58C-4420</t>
  </si>
  <si>
    <t>KP SIR</t>
  </si>
  <si>
    <t>HR58C-4734</t>
  </si>
  <si>
    <t>NAYAN</t>
  </si>
  <si>
    <t>DEEPAK</t>
  </si>
  <si>
    <t>UP11BT-8566</t>
  </si>
  <si>
    <t>HR58D-0232</t>
  </si>
  <si>
    <t>HR58D-9925</t>
  </si>
  <si>
    <t>ANKIT SAINI</t>
  </si>
  <si>
    <t>UP11BT-9046</t>
  </si>
  <si>
    <t>AKSHAY</t>
  </si>
  <si>
    <t>HR58D-3424</t>
  </si>
  <si>
    <t>JAMALPUR</t>
  </si>
  <si>
    <t>ALIPUR UMERPUR</t>
  </si>
  <si>
    <t>HR58C-3424</t>
  </si>
  <si>
    <t>HR58D-9954</t>
  </si>
  <si>
    <t>HR58D-4250</t>
  </si>
  <si>
    <t>HR58B-5362</t>
  </si>
  <si>
    <t>CORSEND</t>
  </si>
  <si>
    <t>HASANPUR</t>
  </si>
  <si>
    <t>20MM</t>
  </si>
  <si>
    <t>HR58C-9524</t>
  </si>
  <si>
    <t>HR58D-9824</t>
  </si>
  <si>
    <t>HR58E-6178</t>
  </si>
  <si>
    <t>AADAMPUR</t>
  </si>
  <si>
    <t>VIKRANT</t>
  </si>
  <si>
    <t>HR58B-6178</t>
  </si>
  <si>
    <t>DEEPAK/HALF</t>
  </si>
  <si>
    <t>HR58D-9524</t>
  </si>
  <si>
    <t>HR58C-5362</t>
  </si>
  <si>
    <t>ODRI FATHEPUR</t>
  </si>
  <si>
    <t>-</t>
  </si>
  <si>
    <t>HR58D-3143</t>
  </si>
  <si>
    <t>AMBHETA ASADPUR</t>
  </si>
  <si>
    <t>RAHUL</t>
  </si>
  <si>
    <t>10MM</t>
  </si>
  <si>
    <t>HR58C-4844</t>
  </si>
  <si>
    <t>SUBRI</t>
  </si>
  <si>
    <t>KARTIK</t>
  </si>
  <si>
    <t>HR58E-7189</t>
  </si>
  <si>
    <t>HR58D-7419</t>
  </si>
  <si>
    <t>HR58D-1164</t>
  </si>
  <si>
    <t>PS JOSHI</t>
  </si>
  <si>
    <t>HR58E-6261</t>
  </si>
  <si>
    <t>HR58D-3979</t>
  </si>
  <si>
    <t>HR58D-7492</t>
  </si>
  <si>
    <t>HR58E-6169</t>
  </si>
  <si>
    <t>HR58E-2931</t>
  </si>
  <si>
    <t>BUNTA</t>
  </si>
  <si>
    <t>HR69C-5765</t>
  </si>
  <si>
    <t>ASHWANI</t>
  </si>
  <si>
    <t>PAYMENT</t>
  </si>
  <si>
    <t>BALANCE</t>
  </si>
  <si>
    <t>TDS-0.10% DEDUCTION</t>
  </si>
  <si>
    <t>BILL RECEIVED</t>
  </si>
  <si>
    <t>BILL PENDING</t>
  </si>
  <si>
    <t>10-01-2025 NEFT/AXISP00597065257/RIUP24/2883/SHIVALIK CONSTRUCT/HDFC0000171 299700.00</t>
  </si>
  <si>
    <t>Updated on 24-05-2025</t>
  </si>
  <si>
    <t>Balance Payable</t>
  </si>
  <si>
    <t>Common village RMC Vehicle Work</t>
  </si>
  <si>
    <t>Subcontractor:</t>
  </si>
  <si>
    <t>State:</t>
  </si>
  <si>
    <t>District:</t>
  </si>
  <si>
    <t>Block:</t>
  </si>
  <si>
    <t>Shamli</t>
  </si>
  <si>
    <t>Uttar Pradesh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</si>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</sst>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4" fontId="6" fillId="2" borderId="2" xfId="1" applyFont="1" applyFill="1" applyBorder="1" applyAlignment="1">
      <alignment horizontal="center" vertical="center"/>
    </xf>
    <xf numFmtId="164" fontId="6" fillId="3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5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6" fillId="0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5" fontId="6" fillId="2" borderId="1" xfId="0" applyNumberFormat="1" applyFont="1" applyFill="1" applyBorder="1" applyAlignment="1">
      <alignment horizontal="center" vertical="center"/>
    </xf>
    <xf numFmtId="164" fontId="6" fillId="2" borderId="1" xfId="1" applyFont="1" applyFill="1" applyBorder="1" applyAlignment="1">
      <alignment horizontal="center" vertical="center"/>
    </xf>
    <xf numFmtId="165" fontId="5" fillId="2" borderId="1" xfId="1" applyNumberFormat="1" applyFont="1" applyFill="1" applyBorder="1" applyAlignment="1">
      <alignment horizontal="center" vertical="center"/>
    </xf>
    <xf numFmtId="164" fontId="5" fillId="2" borderId="2" xfId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5" xfId="2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5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2" fontId="11" fillId="0" borderId="5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9" fontId="6" fillId="2" borderId="6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5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3" fillId="3" borderId="1" xfId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64" fontId="6" fillId="2" borderId="3" xfId="1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64" fontId="6" fillId="0" borderId="2" xfId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5" fontId="6" fillId="2" borderId="1" xfId="1" applyNumberFormat="1" applyFont="1" applyFill="1" applyBorder="1" applyAlignment="1">
      <alignment horizontal="center" vertical="center"/>
    </xf>
    <xf numFmtId="165" fontId="5" fillId="2" borderId="2" xfId="1" applyNumberFormat="1" applyFont="1" applyFill="1" applyBorder="1" applyAlignment="1">
      <alignment horizontal="center" vertical="center"/>
    </xf>
    <xf numFmtId="15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64" fontId="6" fillId="0" borderId="6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/>
    </xf>
    <xf numFmtId="164" fontId="6" fillId="0" borderId="7" xfId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14" fontId="0" fillId="4" borderId="5" xfId="0" applyNumberFormat="1" applyFill="1" applyBorder="1" applyAlignment="1">
      <alignment horizontal="center" vertical="center"/>
    </xf>
    <xf numFmtId="2" fontId="2" fillId="3" borderId="5" xfId="0" applyNumberFormat="1" applyFont="1" applyFill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4" fontId="0" fillId="3" borderId="5" xfId="0" applyNumberFormat="1" applyFill="1" applyBorder="1" applyAlignment="1">
      <alignment horizontal="center" vertical="center"/>
    </xf>
    <xf numFmtId="2" fontId="0" fillId="3" borderId="5" xfId="0" applyNumberFormat="1" applyFill="1" applyBorder="1" applyAlignment="1">
      <alignment horizontal="center" vertical="center" wrapText="1"/>
    </xf>
    <xf numFmtId="2" fontId="0" fillId="3" borderId="5" xfId="0" applyNumberFormat="1" applyFill="1" applyBorder="1" applyAlignment="1">
      <alignment horizontal="center" vertical="center"/>
    </xf>
    <xf numFmtId="2" fontId="2" fillId="3" borderId="5" xfId="0" applyNumberFormat="1" applyFont="1" applyFill="1" applyBorder="1" applyAlignment="1">
      <alignment horizontal="center" vertical="center"/>
    </xf>
    <xf numFmtId="14" fontId="0" fillId="5" borderId="5" xfId="0" applyNumberFormat="1" applyFill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0" fontId="0" fillId="0" borderId="5" xfId="0" applyBorder="1"/>
    <xf numFmtId="0" fontId="5" fillId="0" borderId="3" xfId="0" applyFont="1" applyBorder="1" applyAlignment="1">
      <alignment horizontal="center" vertical="center" wrapText="1"/>
    </xf>
    <xf numFmtId="15" fontId="6" fillId="2" borderId="2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165" fontId="11" fillId="0" borderId="17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5" fontId="6" fillId="0" borderId="6" xfId="0" applyNumberFormat="1" applyFont="1" applyBorder="1" applyAlignment="1">
      <alignment horizontal="center" vertical="center"/>
    </xf>
    <xf numFmtId="15" fontId="6" fillId="0" borderId="7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2" fontId="2" fillId="0" borderId="11" xfId="0" applyNumberFormat="1" applyFont="1" applyBorder="1" applyAlignment="1">
      <alignment vertical="center"/>
    </xf>
    <xf numFmtId="2" fontId="2" fillId="0" borderId="12" xfId="0" applyNumberFormat="1" applyFont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4" fontId="0" fillId="4" borderId="13" xfId="0" applyNumberFormat="1" applyFill="1" applyBorder="1" applyAlignment="1">
      <alignment horizontal="center" vertical="center"/>
    </xf>
    <xf numFmtId="14" fontId="0" fillId="4" borderId="4" xfId="0" applyNumberFormat="1" applyFill="1" applyBorder="1" applyAlignment="1">
      <alignment horizontal="center" vertical="center"/>
    </xf>
    <xf numFmtId="0" fontId="13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14" fontId="0" fillId="3" borderId="13" xfId="0" applyNumberFormat="1" applyFill="1" applyBorder="1" applyAlignment="1">
      <alignment horizontal="center" vertical="center"/>
    </xf>
    <xf numFmtId="14" fontId="0" fillId="3" borderId="4" xfId="0" applyNumberFormat="1" applyFill="1" applyBorder="1" applyAlignment="1">
      <alignment horizontal="center" vertical="center"/>
    </xf>
    <xf numFmtId="0" fontId="0" fillId="0" borderId="0" xfId="0"/>
    <xf numFmtId="0" fontId="2" fillId="0" borderId="0" xfId="0" applyFont="1"/>
    <xf numFmtId="164" fontId="16" fillId="2" borderId="21" xfId="3" applyFont="1" applyFill="1" applyBorder="1" applyAlignment="1">
      <alignment vertical="center"/>
    </xf>
    <xf numFmtId="164" fontId="16" fillId="2" borderId="22" xfId="3" applyFont="1" applyFill="1" applyBorder="1" applyAlignment="1">
      <alignment vertical="center"/>
    </xf>
    <xf numFmtId="0" fontId="17" fillId="2" borderId="2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</cellXfs>
  <cellStyles count="4">
    <cellStyle name="Comma" xfId="1" builtinId="3"/>
    <cellStyle name="Comma 2" xfId="3" xr:uid="{6782FA51-6824-45E3-96CE-2FFCFF3E61E6}"/>
    <cellStyle name="Normal" xfId="0" builtinId="0"/>
    <cellStyle name="Normal 2" xfId="2" xr:uid="{DC8E7BFF-2C73-4D24-96BA-B5AE05FBF1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ownloads\LEDGER%20&amp;%20GRN%20DEATIL%20(1).xlsx" TargetMode="External"/><Relationship Id="rId1" Type="http://schemas.openxmlformats.org/officeDocument/2006/relationships/externalLinkPath" Target="file:///\\LAXMISERVER\E%20Folder\Users\Admin\Downloads\LEDGER%20&amp;%20GRN%20DEATIL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ownloads\SARES%20TRADER%20(1).xlsx" TargetMode="External"/><Relationship Id="rId1" Type="http://schemas.openxmlformats.org/officeDocument/2006/relationships/externalLinkPath" Target="/Users/Admin/Downloads/SARES%20TRADER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MC-1"/>
      <sheetName val="RMC-2"/>
      <sheetName val="RMC-3"/>
      <sheetName val="RMC-4"/>
      <sheetName val="RMC-5"/>
      <sheetName val="RMC-6"/>
      <sheetName val="RMC-7"/>
      <sheetName val="RMC-8"/>
      <sheetName val="RMC-9"/>
      <sheetName val="RMC-10"/>
      <sheetName val="RMC-SUMMARY"/>
      <sheetName val="AGGREGETE"/>
      <sheetName val="AGGREGETE-2"/>
      <sheetName val="AGGREGETE-3"/>
      <sheetName val="AGGREGETE SUMMARY"/>
    </sheetNames>
    <sheetDataSet>
      <sheetData sheetId="0">
        <row r="5">
          <cell r="F5">
            <v>8</v>
          </cell>
          <cell r="J5" t="str">
            <v>PANJEETH</v>
          </cell>
        </row>
        <row r="6">
          <cell r="F6">
            <v>8</v>
          </cell>
          <cell r="J6" t="str">
            <v>PANJEETH</v>
          </cell>
        </row>
        <row r="7">
          <cell r="F7">
            <v>8</v>
          </cell>
          <cell r="J7" t="str">
            <v>PANJEETH</v>
          </cell>
        </row>
        <row r="8">
          <cell r="F8">
            <v>8</v>
          </cell>
          <cell r="J8" t="str">
            <v>JANIPUR</v>
          </cell>
        </row>
        <row r="9">
          <cell r="F9">
            <v>8</v>
          </cell>
          <cell r="J9" t="str">
            <v>JANIPUR</v>
          </cell>
        </row>
        <row r="10">
          <cell r="F10">
            <v>7</v>
          </cell>
          <cell r="J10" t="str">
            <v>BHANERAUDDA</v>
          </cell>
        </row>
        <row r="11">
          <cell r="F11">
            <v>8</v>
          </cell>
          <cell r="J11" t="str">
            <v>PANJEETH</v>
          </cell>
        </row>
        <row r="12">
          <cell r="F12">
            <v>8</v>
          </cell>
          <cell r="J12" t="str">
            <v>JANIPUR</v>
          </cell>
        </row>
        <row r="13">
          <cell r="F13">
            <v>8</v>
          </cell>
          <cell r="J13" t="str">
            <v>PANJEETH</v>
          </cell>
        </row>
        <row r="14">
          <cell r="F14">
            <v>8</v>
          </cell>
          <cell r="J14" t="str">
            <v>NOJAL NAJLI</v>
          </cell>
        </row>
        <row r="15">
          <cell r="F15">
            <v>8</v>
          </cell>
          <cell r="J15" t="str">
            <v>PALTHERI</v>
          </cell>
        </row>
        <row r="16">
          <cell r="F16">
            <v>8</v>
          </cell>
          <cell r="J16" t="str">
            <v>GAGOUR</v>
          </cell>
        </row>
        <row r="17">
          <cell r="F17">
            <v>8</v>
          </cell>
          <cell r="J17" t="str">
            <v>NOJAL NAJLI</v>
          </cell>
        </row>
        <row r="18">
          <cell r="F18">
            <v>8</v>
          </cell>
          <cell r="J18" t="str">
            <v>NOJAL NAJLI</v>
          </cell>
        </row>
        <row r="19">
          <cell r="F19">
            <v>8</v>
          </cell>
          <cell r="J19" t="str">
            <v>JANIPUR</v>
          </cell>
        </row>
        <row r="20">
          <cell r="F20">
            <v>8</v>
          </cell>
          <cell r="J20" t="str">
            <v>KARORI MEHARAMPUR</v>
          </cell>
        </row>
        <row r="21">
          <cell r="F21">
            <v>7</v>
          </cell>
          <cell r="J21" t="str">
            <v>NOJAL NAJLI</v>
          </cell>
        </row>
        <row r="22">
          <cell r="F22">
            <v>7</v>
          </cell>
          <cell r="J22" t="str">
            <v>BAJHERI</v>
          </cell>
        </row>
        <row r="23">
          <cell r="F23">
            <v>8</v>
          </cell>
          <cell r="J23" t="str">
            <v>BHANERAUDDA</v>
          </cell>
        </row>
        <row r="24">
          <cell r="F24">
            <v>8</v>
          </cell>
          <cell r="J24" t="str">
            <v>JANIPUR</v>
          </cell>
        </row>
        <row r="25">
          <cell r="F25">
            <v>8</v>
          </cell>
          <cell r="J25" t="str">
            <v>NOJAL NAJLI</v>
          </cell>
        </row>
        <row r="26">
          <cell r="F26">
            <v>8</v>
          </cell>
          <cell r="J26" t="str">
            <v>BAJHERI</v>
          </cell>
        </row>
        <row r="27">
          <cell r="F27">
            <v>8</v>
          </cell>
          <cell r="J27" t="str">
            <v>BHANERAUDDA</v>
          </cell>
        </row>
        <row r="28">
          <cell r="F28">
            <v>7</v>
          </cell>
          <cell r="J28" t="str">
            <v>JANIPUR</v>
          </cell>
        </row>
        <row r="29">
          <cell r="F29">
            <v>8</v>
          </cell>
          <cell r="J29" t="str">
            <v>NOJAL NAJLI</v>
          </cell>
        </row>
        <row r="30">
          <cell r="F30">
            <v>8</v>
          </cell>
          <cell r="J30" t="str">
            <v>NOJAL NAJLI</v>
          </cell>
        </row>
        <row r="31">
          <cell r="F31">
            <v>7</v>
          </cell>
          <cell r="J31" t="str">
            <v>AKARPUR FUSHGARH</v>
          </cell>
        </row>
        <row r="32">
          <cell r="F32">
            <v>8</v>
          </cell>
          <cell r="J32" t="str">
            <v>NOJAL NAJLI</v>
          </cell>
        </row>
        <row r="33">
          <cell r="F33">
            <v>8</v>
          </cell>
          <cell r="J33" t="str">
            <v>NOJAL NAJLI</v>
          </cell>
        </row>
        <row r="34">
          <cell r="F34">
            <v>8</v>
          </cell>
          <cell r="J34" t="str">
            <v>JANIPUR</v>
          </cell>
        </row>
        <row r="35">
          <cell r="F35">
            <v>7</v>
          </cell>
          <cell r="J35" t="str">
            <v>BAJHERI</v>
          </cell>
        </row>
        <row r="36">
          <cell r="F36">
            <v>7</v>
          </cell>
          <cell r="J36" t="str">
            <v>BHANERAUDDA</v>
          </cell>
        </row>
        <row r="37">
          <cell r="F37">
            <v>8</v>
          </cell>
          <cell r="J37" t="str">
            <v>NOJAL NAJLI</v>
          </cell>
        </row>
        <row r="38">
          <cell r="F38">
            <v>8</v>
          </cell>
          <cell r="J38" t="str">
            <v>NOJAL NAJLI</v>
          </cell>
        </row>
        <row r="39">
          <cell r="F39">
            <v>8</v>
          </cell>
          <cell r="J39" t="str">
            <v>PALTHERI</v>
          </cell>
        </row>
        <row r="40">
          <cell r="F40">
            <v>7</v>
          </cell>
          <cell r="J40" t="str">
            <v>KARORI MEHARAMPUR</v>
          </cell>
        </row>
        <row r="41">
          <cell r="F41">
            <v>7</v>
          </cell>
          <cell r="J41" t="str">
            <v>BAJHERI</v>
          </cell>
        </row>
      </sheetData>
      <sheetData sheetId="1">
        <row r="5">
          <cell r="F5">
            <v>8</v>
          </cell>
          <cell r="J5" t="str">
            <v>KHEDA GADAI</v>
          </cell>
        </row>
        <row r="6">
          <cell r="F6">
            <v>8</v>
          </cell>
          <cell r="J6" t="str">
            <v>PALTHERI</v>
          </cell>
        </row>
        <row r="7">
          <cell r="F7">
            <v>8</v>
          </cell>
          <cell r="J7" t="str">
            <v>NOJAL NAJLI</v>
          </cell>
        </row>
        <row r="8">
          <cell r="F8">
            <v>7.5</v>
          </cell>
          <cell r="J8" t="str">
            <v>NOJAL NAJLI</v>
          </cell>
        </row>
        <row r="9">
          <cell r="F9">
            <v>7.5</v>
          </cell>
          <cell r="J9" t="str">
            <v>AHAMADPUR</v>
          </cell>
        </row>
        <row r="10">
          <cell r="F10">
            <v>8</v>
          </cell>
          <cell r="J10" t="str">
            <v>JANIPUR</v>
          </cell>
        </row>
        <row r="11">
          <cell r="F11">
            <v>7</v>
          </cell>
          <cell r="J11" t="str">
            <v>PALTHERI</v>
          </cell>
        </row>
        <row r="12">
          <cell r="F12">
            <v>7</v>
          </cell>
          <cell r="J12" t="str">
            <v>MUNDET KHADAR</v>
          </cell>
        </row>
        <row r="13">
          <cell r="F13">
            <v>8</v>
          </cell>
          <cell r="J13" t="str">
            <v>MUNDET KHADAR</v>
          </cell>
        </row>
        <row r="14">
          <cell r="F14">
            <v>8</v>
          </cell>
          <cell r="J14" t="str">
            <v>BHANERAUDDA</v>
          </cell>
        </row>
        <row r="15">
          <cell r="F15">
            <v>7.5</v>
          </cell>
          <cell r="J15" t="str">
            <v>BAJHERI</v>
          </cell>
        </row>
        <row r="16">
          <cell r="F16">
            <v>7.5</v>
          </cell>
          <cell r="J16" t="str">
            <v>BAJHERI</v>
          </cell>
        </row>
        <row r="17">
          <cell r="F17">
            <v>8</v>
          </cell>
          <cell r="J17" t="str">
            <v>NOJAL NAJLI</v>
          </cell>
        </row>
        <row r="18">
          <cell r="F18">
            <v>8</v>
          </cell>
          <cell r="J18" t="str">
            <v>AHAMADPUR</v>
          </cell>
        </row>
        <row r="19">
          <cell r="F19">
            <v>8</v>
          </cell>
          <cell r="J19" t="str">
            <v>DHAKORI JAMALPUR</v>
          </cell>
        </row>
        <row r="20">
          <cell r="F20">
            <v>7</v>
          </cell>
          <cell r="J20" t="str">
            <v>PANJEETH</v>
          </cell>
        </row>
        <row r="21">
          <cell r="F21">
            <v>7.5</v>
          </cell>
          <cell r="J21" t="str">
            <v>KAJIPUR THIRWA</v>
          </cell>
        </row>
        <row r="22">
          <cell r="F22">
            <v>8</v>
          </cell>
          <cell r="J22" t="str">
            <v>BALLAMAJRA</v>
          </cell>
        </row>
        <row r="23">
          <cell r="F23">
            <v>7</v>
          </cell>
          <cell r="J23" t="str">
            <v>BALLAMAJRA</v>
          </cell>
        </row>
        <row r="24">
          <cell r="F24">
            <v>8</v>
          </cell>
          <cell r="J24" t="str">
            <v xml:space="preserve">UMERPUR ALIPUR </v>
          </cell>
        </row>
        <row r="25">
          <cell r="F25">
            <v>8</v>
          </cell>
          <cell r="J25" t="str">
            <v>BASSI CHUNDIYARI</v>
          </cell>
        </row>
        <row r="26">
          <cell r="F26">
            <v>7</v>
          </cell>
          <cell r="J26" t="str">
            <v>BHANERAUDDA</v>
          </cell>
        </row>
        <row r="27">
          <cell r="F27">
            <v>8</v>
          </cell>
          <cell r="J27" t="str">
            <v>JALALABAD RURAL</v>
          </cell>
        </row>
        <row r="28">
          <cell r="F28">
            <v>7.5</v>
          </cell>
          <cell r="J28" t="str">
            <v>PALTHERI</v>
          </cell>
        </row>
        <row r="29">
          <cell r="F29">
            <v>7.5</v>
          </cell>
          <cell r="J29" t="str">
            <v xml:space="preserve">UMERPUR ALIPUR </v>
          </cell>
        </row>
        <row r="30">
          <cell r="F30">
            <v>8</v>
          </cell>
          <cell r="J30" t="str">
            <v>PANJEETH</v>
          </cell>
        </row>
        <row r="31">
          <cell r="F31">
            <v>8</v>
          </cell>
          <cell r="J31" t="str">
            <v>NOJAL NAJLI</v>
          </cell>
        </row>
        <row r="32">
          <cell r="F32">
            <v>8</v>
          </cell>
          <cell r="J32" t="str">
            <v>PALTHERI</v>
          </cell>
        </row>
        <row r="33">
          <cell r="F33">
            <v>7</v>
          </cell>
          <cell r="J33" t="str">
            <v>JALALABAD RURAL</v>
          </cell>
        </row>
        <row r="34">
          <cell r="F34">
            <v>8</v>
          </cell>
          <cell r="J34" t="str">
            <v>NOJAL NAJLI</v>
          </cell>
        </row>
        <row r="35">
          <cell r="F35">
            <v>7.5</v>
          </cell>
          <cell r="J35" t="str">
            <v>JALALABAD RURAL</v>
          </cell>
        </row>
        <row r="36">
          <cell r="F36">
            <v>8</v>
          </cell>
          <cell r="J36" t="str">
            <v>BALLAMAJRA</v>
          </cell>
        </row>
        <row r="37">
          <cell r="F37">
            <v>8</v>
          </cell>
          <cell r="J37" t="str">
            <v>PANJEETH</v>
          </cell>
        </row>
        <row r="38">
          <cell r="F38">
            <v>7.5</v>
          </cell>
          <cell r="J38" t="str">
            <v>JALALABAD RURAL</v>
          </cell>
        </row>
        <row r="39">
          <cell r="F39">
            <v>7.5</v>
          </cell>
          <cell r="J39" t="str">
            <v xml:space="preserve">UMERPUR ALIPUR </v>
          </cell>
        </row>
        <row r="40">
          <cell r="F40">
            <v>8</v>
          </cell>
          <cell r="J40" t="str">
            <v>KARORI MEHARAMPUR</v>
          </cell>
        </row>
        <row r="41">
          <cell r="F41">
            <v>8</v>
          </cell>
          <cell r="J41" t="str">
            <v>PALTHERI</v>
          </cell>
        </row>
        <row r="42">
          <cell r="F42">
            <v>7</v>
          </cell>
          <cell r="J42" t="str">
            <v>DOKHPURA</v>
          </cell>
        </row>
        <row r="43">
          <cell r="F43">
            <v>7</v>
          </cell>
          <cell r="J43" t="str">
            <v>DHAKORI JAMALPUR</v>
          </cell>
        </row>
        <row r="44">
          <cell r="F44">
            <v>8</v>
          </cell>
          <cell r="J44" t="str">
            <v>MUNDET KHADAR</v>
          </cell>
        </row>
        <row r="45">
          <cell r="F45">
            <v>7.5</v>
          </cell>
          <cell r="J45" t="str">
            <v>BHANERAUDDA</v>
          </cell>
        </row>
        <row r="46">
          <cell r="F46">
            <v>8</v>
          </cell>
          <cell r="J46" t="str">
            <v>MIYAN KASBA</v>
          </cell>
        </row>
        <row r="47">
          <cell r="F47">
            <v>7.5</v>
          </cell>
          <cell r="J47" t="str">
            <v>NOJAL NAJLI</v>
          </cell>
        </row>
        <row r="48">
          <cell r="F48">
            <v>8</v>
          </cell>
          <cell r="J48" t="str">
            <v>PANJEETH</v>
          </cell>
        </row>
        <row r="49">
          <cell r="F49">
            <v>7</v>
          </cell>
          <cell r="J49" t="str">
            <v>BASSI CHUNDIYARI</v>
          </cell>
        </row>
        <row r="50">
          <cell r="F50">
            <v>8</v>
          </cell>
          <cell r="J50" t="str">
            <v>BHANERAUDDA</v>
          </cell>
        </row>
        <row r="51">
          <cell r="F51">
            <v>7.5</v>
          </cell>
          <cell r="J51" t="str">
            <v xml:space="preserve">UMERPUR ALIPUR </v>
          </cell>
        </row>
        <row r="52">
          <cell r="F52">
            <v>7</v>
          </cell>
          <cell r="J52" t="str">
            <v>MAMOUR</v>
          </cell>
        </row>
        <row r="53">
          <cell r="F53">
            <v>7</v>
          </cell>
          <cell r="J53" t="str">
            <v>MANAKPUR YUNISHPUR</v>
          </cell>
        </row>
        <row r="54">
          <cell r="F54">
            <v>8</v>
          </cell>
          <cell r="J54" t="str">
            <v>KAJIPUR THIRWA</v>
          </cell>
        </row>
        <row r="55">
          <cell r="F55">
            <v>7.5</v>
          </cell>
          <cell r="J55" t="str">
            <v>DHAKORI JAMALPUR</v>
          </cell>
        </row>
        <row r="56">
          <cell r="F56">
            <v>8</v>
          </cell>
          <cell r="J56" t="str">
            <v>MIYAN KASBA</v>
          </cell>
        </row>
        <row r="57">
          <cell r="F57">
            <v>5</v>
          </cell>
          <cell r="J57" t="str">
            <v>KHERA KURTAN</v>
          </cell>
        </row>
        <row r="58">
          <cell r="F58">
            <v>2.5</v>
          </cell>
          <cell r="J58" t="str">
            <v>BENRA</v>
          </cell>
        </row>
        <row r="59">
          <cell r="F59">
            <v>8</v>
          </cell>
          <cell r="J59" t="str">
            <v>KAJIPUR THIRWA</v>
          </cell>
        </row>
        <row r="60">
          <cell r="F60">
            <v>7</v>
          </cell>
          <cell r="J60" t="str">
            <v>KHEDA GADAI</v>
          </cell>
        </row>
        <row r="61">
          <cell r="F61">
            <v>7.5</v>
          </cell>
          <cell r="J61" t="str">
            <v>KAJIPUR THIRWA</v>
          </cell>
        </row>
        <row r="62">
          <cell r="F62">
            <v>7</v>
          </cell>
          <cell r="J62" t="str">
            <v>KHANPUR</v>
          </cell>
        </row>
        <row r="63">
          <cell r="F63">
            <v>7.5</v>
          </cell>
          <cell r="J63" t="str">
            <v>BAJHERI</v>
          </cell>
        </row>
        <row r="64">
          <cell r="F64">
            <v>7.5</v>
          </cell>
          <cell r="J64" t="str">
            <v>NOJAL NAJLI</v>
          </cell>
        </row>
        <row r="65">
          <cell r="F65">
            <v>8</v>
          </cell>
          <cell r="J65" t="str">
            <v>BASSI CHUNDIYARI</v>
          </cell>
        </row>
        <row r="66">
          <cell r="F66">
            <v>7</v>
          </cell>
          <cell r="J66" t="str">
            <v>PALTHERI</v>
          </cell>
        </row>
        <row r="67">
          <cell r="F67">
            <v>7</v>
          </cell>
          <cell r="J67" t="str">
            <v>KHERA KURTAN</v>
          </cell>
        </row>
        <row r="68">
          <cell r="F68">
            <v>8</v>
          </cell>
          <cell r="J68" t="str">
            <v>MIYAN KASBA</v>
          </cell>
        </row>
        <row r="69">
          <cell r="F69">
            <v>8</v>
          </cell>
          <cell r="J69" t="str">
            <v>RAMRA</v>
          </cell>
        </row>
        <row r="70">
          <cell r="F70">
            <v>8</v>
          </cell>
          <cell r="J70" t="str">
            <v>MUNDET KHADAR</v>
          </cell>
        </row>
        <row r="71">
          <cell r="F71">
            <v>7</v>
          </cell>
          <cell r="J71" t="str">
            <v>BAJHERI</v>
          </cell>
        </row>
        <row r="72">
          <cell r="F72">
            <v>7.5</v>
          </cell>
          <cell r="J72" t="str">
            <v>NOJAL NAJLI</v>
          </cell>
        </row>
        <row r="73">
          <cell r="F73">
            <v>7.5</v>
          </cell>
          <cell r="J73" t="str">
            <v>NOJAL NAJLI</v>
          </cell>
        </row>
        <row r="74">
          <cell r="F74">
            <v>8</v>
          </cell>
          <cell r="J74" t="str">
            <v>KHEDA GADAI</v>
          </cell>
        </row>
        <row r="75">
          <cell r="F75">
            <v>6.5</v>
          </cell>
          <cell r="J75" t="str">
            <v>MANSURA</v>
          </cell>
        </row>
        <row r="76">
          <cell r="F76">
            <v>8</v>
          </cell>
          <cell r="J76" t="str">
            <v>MUNDET KHADAR</v>
          </cell>
        </row>
        <row r="77">
          <cell r="F77">
            <v>7.5</v>
          </cell>
          <cell r="J77" t="str">
            <v>BAJHERI</v>
          </cell>
        </row>
        <row r="78">
          <cell r="F78">
            <v>7.5</v>
          </cell>
          <cell r="J78" t="str">
            <v>MANSURA</v>
          </cell>
        </row>
        <row r="79">
          <cell r="F79">
            <v>7</v>
          </cell>
          <cell r="J79" t="str">
            <v>BHANERAUDDA</v>
          </cell>
        </row>
        <row r="80">
          <cell r="F80">
            <v>8</v>
          </cell>
          <cell r="J80" t="str">
            <v xml:space="preserve">UMERPUR ALIPUR </v>
          </cell>
        </row>
        <row r="81">
          <cell r="F81">
            <v>8</v>
          </cell>
          <cell r="J81" t="str">
            <v>DHAKORI JAMALPUR</v>
          </cell>
        </row>
        <row r="82">
          <cell r="F82">
            <v>6.5</v>
          </cell>
          <cell r="J82" t="str">
            <v>BALLAMAJRA</v>
          </cell>
        </row>
        <row r="83">
          <cell r="F83">
            <v>7</v>
          </cell>
          <cell r="J83" t="str">
            <v>BASSI CHUNDIYARI</v>
          </cell>
        </row>
        <row r="84">
          <cell r="F84">
            <v>7</v>
          </cell>
          <cell r="J84" t="str">
            <v>MIYAN KASBA</v>
          </cell>
        </row>
        <row r="85">
          <cell r="F85">
            <v>8</v>
          </cell>
          <cell r="J85" t="str">
            <v>KHEDA GADAI</v>
          </cell>
        </row>
        <row r="86">
          <cell r="F86">
            <v>7.5</v>
          </cell>
          <cell r="J86" t="str">
            <v>MANTMANTI</v>
          </cell>
        </row>
        <row r="87">
          <cell r="F87">
            <v>7.5</v>
          </cell>
          <cell r="J87" t="str">
            <v>KARORI MEHARAMPUR</v>
          </cell>
        </row>
        <row r="88">
          <cell r="F88">
            <v>8</v>
          </cell>
          <cell r="J88" t="str">
            <v>RAMRA</v>
          </cell>
        </row>
        <row r="89">
          <cell r="F89">
            <v>8</v>
          </cell>
          <cell r="J89" t="str">
            <v>PALTHERI</v>
          </cell>
        </row>
      </sheetData>
      <sheetData sheetId="2">
        <row r="5">
          <cell r="F5">
            <v>8</v>
          </cell>
          <cell r="J5" t="str">
            <v>PANJEETH</v>
          </cell>
        </row>
        <row r="6">
          <cell r="F6">
            <v>7.5</v>
          </cell>
          <cell r="J6" t="str">
            <v>MUNDET KHADAR</v>
          </cell>
        </row>
        <row r="7">
          <cell r="F7">
            <v>7.5</v>
          </cell>
          <cell r="J7" t="str">
            <v>KHANPUR</v>
          </cell>
        </row>
        <row r="8">
          <cell r="F8">
            <v>6.5</v>
          </cell>
          <cell r="J8" t="str">
            <v>KHEDA GADAI</v>
          </cell>
        </row>
        <row r="9">
          <cell r="F9">
            <v>8</v>
          </cell>
          <cell r="J9" t="str">
            <v>PALTHERI</v>
          </cell>
        </row>
        <row r="10">
          <cell r="F10">
            <v>7</v>
          </cell>
          <cell r="J10" t="str">
            <v>DHAKORI JAMALPUR</v>
          </cell>
        </row>
        <row r="11">
          <cell r="F11">
            <v>8</v>
          </cell>
          <cell r="J11" t="str">
            <v>NOJAL NAJLI</v>
          </cell>
        </row>
        <row r="12">
          <cell r="F12">
            <v>7</v>
          </cell>
          <cell r="J12" t="str">
            <v>BIBIPUR JALALABAD</v>
          </cell>
        </row>
        <row r="13">
          <cell r="F13">
            <v>8</v>
          </cell>
          <cell r="J13" t="str">
            <v xml:space="preserve">UMERPUR ALIPUR </v>
          </cell>
        </row>
        <row r="14">
          <cell r="F14">
            <v>7.5</v>
          </cell>
          <cell r="J14" t="str">
            <v>KAJIPUR THIRWA</v>
          </cell>
        </row>
        <row r="15">
          <cell r="F15">
            <v>6.5</v>
          </cell>
          <cell r="J15" t="str">
            <v>BHANERAUDDA</v>
          </cell>
        </row>
        <row r="16">
          <cell r="F16">
            <v>7.5</v>
          </cell>
          <cell r="J16" t="str">
            <v>BALLAMAJRA</v>
          </cell>
        </row>
        <row r="17">
          <cell r="F17">
            <v>8</v>
          </cell>
          <cell r="J17" t="str">
            <v>KAJIPUR THIRWA</v>
          </cell>
        </row>
        <row r="18">
          <cell r="F18">
            <v>8</v>
          </cell>
          <cell r="J18" t="str">
            <v>BHANERAUDDA</v>
          </cell>
        </row>
        <row r="19">
          <cell r="F19">
            <v>7.5</v>
          </cell>
          <cell r="J19" t="str">
            <v>PALTHERI</v>
          </cell>
        </row>
        <row r="20">
          <cell r="F20">
            <v>8</v>
          </cell>
          <cell r="J20" t="str">
            <v>BALLAMAJRA</v>
          </cell>
        </row>
        <row r="21">
          <cell r="F21">
            <v>7</v>
          </cell>
          <cell r="J21" t="str">
            <v>GOHARPUR</v>
          </cell>
        </row>
        <row r="22">
          <cell r="F22">
            <v>6.5</v>
          </cell>
          <cell r="J22" t="str">
            <v>RAMRA</v>
          </cell>
        </row>
        <row r="23">
          <cell r="F23">
            <v>7</v>
          </cell>
          <cell r="J23" t="str">
            <v>NOJAL NAJLI</v>
          </cell>
        </row>
        <row r="24">
          <cell r="F24">
            <v>8</v>
          </cell>
          <cell r="J24" t="str">
            <v>KHERA KURTAN</v>
          </cell>
        </row>
        <row r="25">
          <cell r="F25">
            <v>7.5</v>
          </cell>
          <cell r="J25" t="str">
            <v>BHANERAUDDA</v>
          </cell>
        </row>
        <row r="26">
          <cell r="F26">
            <v>6.5</v>
          </cell>
          <cell r="J26" t="str">
            <v>PANJEETH</v>
          </cell>
        </row>
        <row r="27">
          <cell r="F27">
            <v>8</v>
          </cell>
          <cell r="J27" t="str">
            <v>MACHROLI</v>
          </cell>
        </row>
        <row r="28">
          <cell r="F28">
            <v>8</v>
          </cell>
          <cell r="J28" t="str">
            <v>BIBIPUR JALALABAD</v>
          </cell>
        </row>
        <row r="29">
          <cell r="F29">
            <v>7</v>
          </cell>
          <cell r="J29" t="str">
            <v>MIYAN KASBA</v>
          </cell>
        </row>
        <row r="30">
          <cell r="F30">
            <v>7.5</v>
          </cell>
          <cell r="J30" t="str">
            <v>MUNDET KHADAR</v>
          </cell>
        </row>
        <row r="31">
          <cell r="F31">
            <v>7</v>
          </cell>
          <cell r="J31" t="str">
            <v>DOKHPURA</v>
          </cell>
        </row>
        <row r="32">
          <cell r="F32">
            <v>6.5</v>
          </cell>
          <cell r="J32" t="str">
            <v>MANTMANTI</v>
          </cell>
        </row>
        <row r="33">
          <cell r="F33">
            <v>7.5</v>
          </cell>
          <cell r="J33" t="str">
            <v>AKARPUR FUSHGARH</v>
          </cell>
        </row>
        <row r="34">
          <cell r="F34">
            <v>8</v>
          </cell>
          <cell r="J34" t="str">
            <v>GOHARPUR</v>
          </cell>
        </row>
        <row r="35">
          <cell r="F35">
            <v>8</v>
          </cell>
          <cell r="J35" t="str">
            <v>KAJIPUR THIRWA</v>
          </cell>
        </row>
        <row r="36">
          <cell r="F36">
            <v>7.5</v>
          </cell>
          <cell r="J36" t="str">
            <v>DHAKORI JAMALPUR</v>
          </cell>
        </row>
        <row r="37">
          <cell r="F37">
            <v>7.5</v>
          </cell>
          <cell r="J37" t="str">
            <v>MANSURA</v>
          </cell>
        </row>
        <row r="38">
          <cell r="F38">
            <v>7</v>
          </cell>
          <cell r="J38" t="str">
            <v>DHAKORI JAMALPUR</v>
          </cell>
        </row>
        <row r="39">
          <cell r="F39">
            <v>8</v>
          </cell>
          <cell r="J39" t="str">
            <v>MANSURA</v>
          </cell>
        </row>
        <row r="40">
          <cell r="F40">
            <v>7</v>
          </cell>
          <cell r="J40" t="str">
            <v>KHEDA GADAI</v>
          </cell>
        </row>
        <row r="41">
          <cell r="F41">
            <v>8</v>
          </cell>
          <cell r="J41" t="str">
            <v>MAMOUR</v>
          </cell>
        </row>
        <row r="42">
          <cell r="F42">
            <v>7</v>
          </cell>
          <cell r="J42" t="str">
            <v>JALALABAD RURAL</v>
          </cell>
        </row>
        <row r="43">
          <cell r="F43">
            <v>7</v>
          </cell>
          <cell r="J43" t="str">
            <v>MANSURA</v>
          </cell>
        </row>
        <row r="44">
          <cell r="F44">
            <v>8</v>
          </cell>
          <cell r="J44" t="str">
            <v>KHEDA GADAI</v>
          </cell>
        </row>
        <row r="45">
          <cell r="F45">
            <v>8</v>
          </cell>
          <cell r="J45" t="str">
            <v>KAJIPUR THIRWA</v>
          </cell>
        </row>
        <row r="46">
          <cell r="F46">
            <v>7.5</v>
          </cell>
          <cell r="J46" t="str">
            <v xml:space="preserve">UMERPUR ALIPUR </v>
          </cell>
        </row>
        <row r="47">
          <cell r="F47">
            <v>7.5</v>
          </cell>
          <cell r="J47" t="str">
            <v>DHAKORI JAMALPUR</v>
          </cell>
        </row>
        <row r="48">
          <cell r="F48">
            <v>7.5</v>
          </cell>
          <cell r="J48" t="str">
            <v>BIBIPUR JALALABAD</v>
          </cell>
        </row>
        <row r="49">
          <cell r="F49">
            <v>7.5</v>
          </cell>
          <cell r="J49" t="str">
            <v>MUNDET KHADAR</v>
          </cell>
        </row>
        <row r="50">
          <cell r="F50">
            <v>7.5</v>
          </cell>
          <cell r="J50" t="str">
            <v>UNCHAGAON</v>
          </cell>
        </row>
        <row r="51">
          <cell r="F51">
            <v>7.5</v>
          </cell>
          <cell r="J51" t="str">
            <v>MANSURA</v>
          </cell>
        </row>
        <row r="52">
          <cell r="F52">
            <v>6.5</v>
          </cell>
          <cell r="J52" t="str">
            <v>BIBIPUR JALALABAD</v>
          </cell>
        </row>
        <row r="53">
          <cell r="F53">
            <v>7</v>
          </cell>
          <cell r="J53" t="str">
            <v>MACHROLI</v>
          </cell>
        </row>
        <row r="54">
          <cell r="F54">
            <v>6.5</v>
          </cell>
          <cell r="J54" t="str">
            <v>GOHARPUR</v>
          </cell>
        </row>
      </sheetData>
      <sheetData sheetId="3">
        <row r="5">
          <cell r="F5">
            <v>7.5</v>
          </cell>
          <cell r="J5" t="str">
            <v>MANSURA</v>
          </cell>
        </row>
        <row r="6">
          <cell r="F6">
            <v>7.5</v>
          </cell>
          <cell r="J6" t="str">
            <v>BIBIPUR JALALABAD</v>
          </cell>
        </row>
        <row r="7">
          <cell r="F7">
            <v>7.5</v>
          </cell>
          <cell r="J7" t="str">
            <v>DOKHPURA</v>
          </cell>
        </row>
        <row r="8">
          <cell r="F8">
            <v>7.5</v>
          </cell>
          <cell r="J8" t="str">
            <v>KHEDA GADAI</v>
          </cell>
        </row>
        <row r="9">
          <cell r="F9">
            <v>7</v>
          </cell>
          <cell r="J9" t="str">
            <v>UNCHAGAON</v>
          </cell>
        </row>
        <row r="10">
          <cell r="F10">
            <v>8</v>
          </cell>
          <cell r="J10" t="str">
            <v>KHEDA GADAI</v>
          </cell>
        </row>
        <row r="11">
          <cell r="F11">
            <v>8</v>
          </cell>
          <cell r="J11" t="str">
            <v>BIBIPUR JALALABAD</v>
          </cell>
        </row>
        <row r="12">
          <cell r="F12">
            <v>7.5</v>
          </cell>
          <cell r="J12" t="str">
            <v>MANSURA</v>
          </cell>
        </row>
        <row r="13">
          <cell r="F13">
            <v>7.5</v>
          </cell>
          <cell r="J13" t="str">
            <v>GOHARPUR</v>
          </cell>
        </row>
        <row r="14">
          <cell r="F14">
            <v>7.5</v>
          </cell>
          <cell r="J14" t="str">
            <v>KHEDA GADAI</v>
          </cell>
        </row>
        <row r="15">
          <cell r="F15">
            <v>7</v>
          </cell>
          <cell r="J15" t="str">
            <v>MACHROLI</v>
          </cell>
        </row>
        <row r="16">
          <cell r="F16">
            <v>7</v>
          </cell>
          <cell r="J16" t="str">
            <v xml:space="preserve">UMERPUR ALIPUR </v>
          </cell>
        </row>
        <row r="17">
          <cell r="F17">
            <v>7</v>
          </cell>
          <cell r="J17" t="str">
            <v>PANJEETH</v>
          </cell>
        </row>
        <row r="18">
          <cell r="F18">
            <v>8</v>
          </cell>
          <cell r="J18" t="str">
            <v>PALTHERI</v>
          </cell>
        </row>
        <row r="19">
          <cell r="F19">
            <v>8</v>
          </cell>
          <cell r="J19" t="str">
            <v>MUNDET KHADAR</v>
          </cell>
        </row>
        <row r="20">
          <cell r="F20">
            <v>7.5</v>
          </cell>
          <cell r="J20" t="str">
            <v>BIBIPUR JALALABAD</v>
          </cell>
        </row>
        <row r="21">
          <cell r="F21">
            <v>7.5</v>
          </cell>
          <cell r="J21" t="str">
            <v>MANSURA</v>
          </cell>
        </row>
        <row r="22">
          <cell r="F22">
            <v>7</v>
          </cell>
          <cell r="J22" t="str">
            <v>JHARKHERI</v>
          </cell>
        </row>
        <row r="23">
          <cell r="F23">
            <v>7.5</v>
          </cell>
          <cell r="J23" t="str">
            <v>MANSURA</v>
          </cell>
        </row>
        <row r="24">
          <cell r="F24">
            <v>8</v>
          </cell>
          <cell r="J24" t="str">
            <v>BIBIPUR JALALABAD</v>
          </cell>
        </row>
        <row r="25">
          <cell r="F25">
            <v>7</v>
          </cell>
          <cell r="J25" t="str">
            <v>PANJEETH</v>
          </cell>
        </row>
        <row r="26">
          <cell r="F26">
            <v>7.5</v>
          </cell>
          <cell r="J26" t="str">
            <v>KHEDA GADAI</v>
          </cell>
        </row>
        <row r="27">
          <cell r="F27">
            <v>7.5</v>
          </cell>
          <cell r="J27" t="str">
            <v>PAOTIKALAN</v>
          </cell>
        </row>
        <row r="28">
          <cell r="F28">
            <v>6.5</v>
          </cell>
          <cell r="J28" t="str">
            <v>MUNDET KHADAR</v>
          </cell>
        </row>
        <row r="29">
          <cell r="F29">
            <v>7</v>
          </cell>
          <cell r="J29" t="str">
            <v>BALLAMAJRA</v>
          </cell>
        </row>
        <row r="30">
          <cell r="F30">
            <v>7</v>
          </cell>
          <cell r="J30" t="str">
            <v xml:space="preserve">UMERPUR ALIPUR </v>
          </cell>
        </row>
        <row r="31">
          <cell r="F31">
            <v>8</v>
          </cell>
          <cell r="J31" t="str">
            <v>BALLAMAJRA</v>
          </cell>
        </row>
        <row r="32">
          <cell r="F32">
            <v>7.5</v>
          </cell>
          <cell r="J32" t="str">
            <v>MANSURA</v>
          </cell>
        </row>
        <row r="33">
          <cell r="F33">
            <v>7.5</v>
          </cell>
          <cell r="J33" t="str">
            <v>PANJEETH</v>
          </cell>
        </row>
        <row r="34">
          <cell r="F34">
            <v>8</v>
          </cell>
          <cell r="J34" t="str">
            <v>MANAKPUR YUNISHPUR</v>
          </cell>
        </row>
        <row r="35">
          <cell r="F35">
            <v>8</v>
          </cell>
          <cell r="J35" t="str">
            <v>MANSURA</v>
          </cell>
        </row>
        <row r="36">
          <cell r="F36">
            <v>7.5</v>
          </cell>
          <cell r="J36" t="str">
            <v>MANSURA</v>
          </cell>
        </row>
        <row r="37">
          <cell r="F37">
            <v>7.5</v>
          </cell>
          <cell r="J37" t="str">
            <v>DOKHPURA</v>
          </cell>
        </row>
        <row r="38">
          <cell r="F38">
            <v>7</v>
          </cell>
          <cell r="J38" t="str">
            <v>JALALABAD RURAL</v>
          </cell>
        </row>
        <row r="39">
          <cell r="F39">
            <v>8</v>
          </cell>
          <cell r="J39" t="str">
            <v>YOUSUFPUR CHOUTRA</v>
          </cell>
        </row>
        <row r="40">
          <cell r="F40">
            <v>8</v>
          </cell>
          <cell r="J40" t="str">
            <v>BALLAMAJRA</v>
          </cell>
        </row>
        <row r="41">
          <cell r="F41">
            <v>8</v>
          </cell>
          <cell r="J41" t="str">
            <v>DHAKORI JAMALPUR</v>
          </cell>
        </row>
        <row r="42">
          <cell r="F42">
            <v>7.5</v>
          </cell>
          <cell r="J42" t="str">
            <v>DOKHPURA</v>
          </cell>
        </row>
        <row r="43">
          <cell r="F43">
            <v>1.2400000000000007</v>
          </cell>
          <cell r="J43" t="str">
            <v>GAGOUR</v>
          </cell>
        </row>
        <row r="44">
          <cell r="F44">
            <v>6.76</v>
          </cell>
          <cell r="J44" t="str">
            <v>MUNDET KHADAR</v>
          </cell>
        </row>
        <row r="45">
          <cell r="F45">
            <v>7</v>
          </cell>
          <cell r="J45" t="str">
            <v>MANSURA</v>
          </cell>
        </row>
        <row r="46">
          <cell r="F46">
            <v>8</v>
          </cell>
          <cell r="J46" t="str">
            <v>MANSURA</v>
          </cell>
        </row>
        <row r="47">
          <cell r="F47">
            <v>8</v>
          </cell>
          <cell r="J47" t="str">
            <v>DOKHPURA</v>
          </cell>
        </row>
        <row r="48">
          <cell r="F48">
            <v>7.5</v>
          </cell>
          <cell r="J48" t="str">
            <v>PANJEETH</v>
          </cell>
        </row>
        <row r="49">
          <cell r="F49">
            <v>7.5</v>
          </cell>
          <cell r="J49" t="str">
            <v>KHEDA GADAI</v>
          </cell>
        </row>
        <row r="50">
          <cell r="F50">
            <v>7</v>
          </cell>
          <cell r="J50" t="str">
            <v xml:space="preserve">UMERPUR ALIPUR </v>
          </cell>
        </row>
        <row r="51">
          <cell r="F51">
            <v>8</v>
          </cell>
          <cell r="J51" t="str">
            <v>PANJEETH</v>
          </cell>
        </row>
        <row r="52">
          <cell r="F52">
            <v>6.5</v>
          </cell>
          <cell r="J52" t="str">
            <v>UNCHAGAON</v>
          </cell>
        </row>
        <row r="53">
          <cell r="F53">
            <v>7</v>
          </cell>
          <cell r="J53" t="str">
            <v>KHEDA GADAI</v>
          </cell>
        </row>
        <row r="54">
          <cell r="F54">
            <v>8</v>
          </cell>
          <cell r="J54" t="str">
            <v>PAOTIKALAN</v>
          </cell>
        </row>
        <row r="55">
          <cell r="F55">
            <v>7.5</v>
          </cell>
          <cell r="J55" t="str">
            <v>MANSURA</v>
          </cell>
        </row>
        <row r="56">
          <cell r="F56">
            <v>8</v>
          </cell>
          <cell r="J56" t="str">
            <v>UNCHAGAON</v>
          </cell>
        </row>
        <row r="57">
          <cell r="F57">
            <v>7</v>
          </cell>
          <cell r="J57" t="str">
            <v>DOKHPURA</v>
          </cell>
        </row>
        <row r="58">
          <cell r="F58">
            <v>7.5</v>
          </cell>
          <cell r="J58" t="str">
            <v>BHANERAUDDA</v>
          </cell>
        </row>
        <row r="59">
          <cell r="F59">
            <v>8</v>
          </cell>
          <cell r="J59" t="str">
            <v>KHEDA GADAI</v>
          </cell>
        </row>
        <row r="60">
          <cell r="F60">
            <v>6.5</v>
          </cell>
          <cell r="J60" t="str">
            <v>GOGWAN</v>
          </cell>
        </row>
        <row r="61">
          <cell r="F61">
            <v>7</v>
          </cell>
          <cell r="J61" t="str">
            <v>PANJEETH</v>
          </cell>
        </row>
        <row r="62">
          <cell r="F62">
            <v>7.5</v>
          </cell>
          <cell r="J62" t="str">
            <v>DOKHPURA</v>
          </cell>
        </row>
        <row r="63">
          <cell r="F63">
            <v>7.5</v>
          </cell>
          <cell r="J63" t="str">
            <v>MANSURA</v>
          </cell>
        </row>
      </sheetData>
      <sheetData sheetId="4">
        <row r="5">
          <cell r="F5">
            <v>7.5</v>
          </cell>
          <cell r="J5" t="str">
            <v>DHAKORI JAMALPUR</v>
          </cell>
        </row>
        <row r="6">
          <cell r="F6">
            <v>7.5</v>
          </cell>
          <cell r="J6" t="str">
            <v>BHANERAUDDA</v>
          </cell>
        </row>
        <row r="7">
          <cell r="F7">
            <v>7</v>
          </cell>
          <cell r="J7" t="str">
            <v>KHANPUR</v>
          </cell>
        </row>
        <row r="8">
          <cell r="F8">
            <v>8</v>
          </cell>
          <cell r="J8" t="str">
            <v>DOKHPURA</v>
          </cell>
        </row>
        <row r="9">
          <cell r="F9">
            <v>8</v>
          </cell>
          <cell r="J9" t="str">
            <v>UNCHAGAON</v>
          </cell>
        </row>
        <row r="10">
          <cell r="F10">
            <v>6.5</v>
          </cell>
          <cell r="J10" t="str">
            <v>DARGHAPUR</v>
          </cell>
        </row>
        <row r="11">
          <cell r="F11">
            <v>8</v>
          </cell>
          <cell r="J11" t="str">
            <v>BALLAMAJRA</v>
          </cell>
        </row>
        <row r="12">
          <cell r="F12">
            <v>7</v>
          </cell>
          <cell r="J12" t="str">
            <v>PALTHERI</v>
          </cell>
        </row>
        <row r="13">
          <cell r="F13">
            <v>7</v>
          </cell>
          <cell r="J13" t="str">
            <v>KHEDA GADAI</v>
          </cell>
        </row>
        <row r="14">
          <cell r="F14">
            <v>7</v>
          </cell>
          <cell r="J14" t="str">
            <v>DARGHAPUR</v>
          </cell>
        </row>
        <row r="15">
          <cell r="F15">
            <v>6.5</v>
          </cell>
          <cell r="J15" t="str">
            <v>PANJEETH</v>
          </cell>
        </row>
        <row r="16">
          <cell r="F16">
            <v>7.5</v>
          </cell>
          <cell r="J16" t="str">
            <v>DHAKORI JAMALPUR</v>
          </cell>
        </row>
        <row r="17">
          <cell r="F17">
            <v>8</v>
          </cell>
          <cell r="J17" t="str">
            <v>PALTHERI</v>
          </cell>
        </row>
        <row r="18">
          <cell r="F18">
            <v>7</v>
          </cell>
          <cell r="J18" t="str">
            <v>PANJEETH</v>
          </cell>
        </row>
        <row r="19">
          <cell r="F19">
            <v>8</v>
          </cell>
          <cell r="J19" t="str">
            <v>KHANPUR</v>
          </cell>
        </row>
        <row r="20">
          <cell r="F20">
            <v>8</v>
          </cell>
          <cell r="J20" t="str">
            <v>DOKHPURA</v>
          </cell>
        </row>
        <row r="21">
          <cell r="F21">
            <v>7</v>
          </cell>
          <cell r="J21" t="str">
            <v>KHANPUR JATTAN</v>
          </cell>
        </row>
        <row r="22">
          <cell r="F22">
            <v>7.5</v>
          </cell>
          <cell r="J22" t="str">
            <v>PANJEETH</v>
          </cell>
        </row>
        <row r="23">
          <cell r="F23">
            <v>7.5</v>
          </cell>
          <cell r="J23" t="str">
            <v>DARGHAPUR</v>
          </cell>
        </row>
        <row r="24">
          <cell r="F24">
            <v>8</v>
          </cell>
          <cell r="J24" t="str">
            <v>DARGHAPUR</v>
          </cell>
        </row>
        <row r="25">
          <cell r="F25">
            <v>7.5</v>
          </cell>
          <cell r="J25" t="str">
            <v>DOKHPURA</v>
          </cell>
        </row>
        <row r="26">
          <cell r="F26">
            <v>7</v>
          </cell>
          <cell r="J26" t="str">
            <v>KHANPUR JATTAN</v>
          </cell>
        </row>
        <row r="27">
          <cell r="F27">
            <v>8</v>
          </cell>
          <cell r="J27" t="str">
            <v>DARGHAPUR</v>
          </cell>
        </row>
        <row r="28">
          <cell r="F28">
            <v>8</v>
          </cell>
          <cell r="J28" t="str">
            <v>MACHROLI</v>
          </cell>
        </row>
        <row r="29">
          <cell r="F29">
            <v>8</v>
          </cell>
          <cell r="J29" t="str">
            <v>PANJEETH</v>
          </cell>
        </row>
        <row r="30">
          <cell r="F30">
            <v>8</v>
          </cell>
          <cell r="J30" t="str">
            <v>GOHARPUR</v>
          </cell>
        </row>
        <row r="31">
          <cell r="F31">
            <v>7</v>
          </cell>
          <cell r="J31" t="str">
            <v>DARGHAPUR</v>
          </cell>
        </row>
        <row r="32">
          <cell r="F32">
            <v>7.5</v>
          </cell>
          <cell r="J32" t="str">
            <v>KHANPUR</v>
          </cell>
        </row>
        <row r="33">
          <cell r="F33">
            <v>7.5</v>
          </cell>
          <cell r="J33" t="str">
            <v>YOUSUFPUR CHOUTRA</v>
          </cell>
        </row>
        <row r="34">
          <cell r="F34">
            <v>7</v>
          </cell>
          <cell r="J34" t="str">
            <v>DOKHPURA</v>
          </cell>
        </row>
        <row r="35">
          <cell r="F35">
            <v>8</v>
          </cell>
          <cell r="J35" t="str">
            <v>PANJEETH</v>
          </cell>
        </row>
        <row r="36">
          <cell r="F36">
            <v>8</v>
          </cell>
          <cell r="J36" t="str">
            <v>PALTHERI</v>
          </cell>
        </row>
        <row r="37">
          <cell r="F37">
            <v>8</v>
          </cell>
          <cell r="J37" t="str">
            <v>KHANPUR JATTAN</v>
          </cell>
        </row>
        <row r="38">
          <cell r="F38">
            <v>8</v>
          </cell>
          <cell r="J38" t="str">
            <v>DOKHPURA</v>
          </cell>
        </row>
        <row r="39">
          <cell r="F39">
            <v>8</v>
          </cell>
          <cell r="J39" t="str">
            <v>KHERA KURTAN</v>
          </cell>
        </row>
        <row r="40">
          <cell r="F40">
            <v>6.5</v>
          </cell>
          <cell r="J40" t="str">
            <v>DARGHAPUR</v>
          </cell>
        </row>
        <row r="41">
          <cell r="F41">
            <v>7.5</v>
          </cell>
          <cell r="J41" t="str">
            <v>KHANPUR JATTAN</v>
          </cell>
        </row>
        <row r="42">
          <cell r="F42">
            <v>7</v>
          </cell>
          <cell r="J42" t="str">
            <v>KHANPUR JATTAN</v>
          </cell>
        </row>
        <row r="43">
          <cell r="F43">
            <v>8</v>
          </cell>
          <cell r="J43" t="str">
            <v>MACHROLI</v>
          </cell>
        </row>
        <row r="44">
          <cell r="F44">
            <v>8</v>
          </cell>
          <cell r="J44" t="str">
            <v>BALLAMAJRA</v>
          </cell>
        </row>
        <row r="45">
          <cell r="F45">
            <v>8</v>
          </cell>
          <cell r="J45" t="str">
            <v>GOHARPUR</v>
          </cell>
        </row>
        <row r="46">
          <cell r="F46">
            <v>8</v>
          </cell>
          <cell r="J46" t="str">
            <v>KHERA KURTAN</v>
          </cell>
        </row>
        <row r="47">
          <cell r="F47">
            <v>8</v>
          </cell>
          <cell r="J47" t="str">
            <v>DARGHAPUR</v>
          </cell>
        </row>
        <row r="48">
          <cell r="F48">
            <v>7</v>
          </cell>
          <cell r="J48" t="str">
            <v>DHAKORI JAMALPUR</v>
          </cell>
        </row>
        <row r="49">
          <cell r="F49">
            <v>7</v>
          </cell>
          <cell r="J49" t="str">
            <v>DARGHAPUR</v>
          </cell>
        </row>
        <row r="50">
          <cell r="F50">
            <v>8</v>
          </cell>
          <cell r="J50" t="str">
            <v>GOGWAN</v>
          </cell>
        </row>
        <row r="51">
          <cell r="F51">
            <v>8</v>
          </cell>
          <cell r="J51" t="str">
            <v xml:space="preserve">UMERPUR ALIPUR </v>
          </cell>
        </row>
        <row r="52">
          <cell r="F52">
            <v>8</v>
          </cell>
          <cell r="J52" t="str">
            <v>YOUSUFPUR CHOUTRA</v>
          </cell>
        </row>
        <row r="53">
          <cell r="F53">
            <v>7</v>
          </cell>
          <cell r="J53" t="str">
            <v>RAMRA</v>
          </cell>
        </row>
        <row r="54">
          <cell r="F54">
            <v>7</v>
          </cell>
          <cell r="J54" t="str">
            <v>MAWI AHT. TIMLI</v>
          </cell>
        </row>
        <row r="55">
          <cell r="F55">
            <v>8</v>
          </cell>
          <cell r="J55" t="str">
            <v>GOGWAN</v>
          </cell>
        </row>
        <row r="56">
          <cell r="F56">
            <v>8</v>
          </cell>
          <cell r="J56" t="str">
            <v>DHAKORI JAMALPUR</v>
          </cell>
        </row>
        <row r="57">
          <cell r="F57">
            <v>8</v>
          </cell>
          <cell r="J57" t="str">
            <v>NOJAL NAJLI</v>
          </cell>
        </row>
        <row r="58">
          <cell r="F58">
            <v>8</v>
          </cell>
          <cell r="J58" t="str">
            <v>UDPUR</v>
          </cell>
        </row>
        <row r="59">
          <cell r="F59">
            <v>8</v>
          </cell>
          <cell r="J59" t="str">
            <v>MAWI AHT. TIMLI</v>
          </cell>
        </row>
        <row r="60">
          <cell r="F60">
            <v>8</v>
          </cell>
          <cell r="J60" t="str">
            <v>KHERA KURTAN</v>
          </cell>
        </row>
        <row r="61">
          <cell r="F61">
            <v>7</v>
          </cell>
          <cell r="J61" t="str">
            <v>GOGWAN</v>
          </cell>
        </row>
        <row r="62">
          <cell r="F62">
            <v>7</v>
          </cell>
          <cell r="J62" t="str">
            <v>UDPUR</v>
          </cell>
        </row>
        <row r="63">
          <cell r="F63">
            <v>8</v>
          </cell>
          <cell r="J63" t="str">
            <v>KHERA KURTAN</v>
          </cell>
        </row>
        <row r="64">
          <cell r="F64">
            <v>8</v>
          </cell>
          <cell r="J64" t="str">
            <v>KERTU</v>
          </cell>
        </row>
        <row r="65">
          <cell r="F65">
            <v>7</v>
          </cell>
          <cell r="J65" t="str">
            <v>NAGLA RAI</v>
          </cell>
        </row>
        <row r="66">
          <cell r="F66">
            <v>8</v>
          </cell>
          <cell r="J66" t="str">
            <v>KHERA KURTAN</v>
          </cell>
        </row>
        <row r="67">
          <cell r="F67">
            <v>8</v>
          </cell>
          <cell r="J67" t="str">
            <v>DARGHAPUR</v>
          </cell>
        </row>
        <row r="68">
          <cell r="F68">
            <v>8</v>
          </cell>
          <cell r="J68" t="str">
            <v>RAMRA</v>
          </cell>
        </row>
        <row r="69">
          <cell r="F69">
            <v>7</v>
          </cell>
          <cell r="J69" t="str">
            <v>NAGLA RAI</v>
          </cell>
        </row>
        <row r="70">
          <cell r="F70">
            <v>7</v>
          </cell>
          <cell r="J70" t="str">
            <v xml:space="preserve">UMERPUR ALIPUR </v>
          </cell>
        </row>
        <row r="71">
          <cell r="F71">
            <v>8</v>
          </cell>
          <cell r="J71" t="str">
            <v>KERTU</v>
          </cell>
        </row>
        <row r="72">
          <cell r="F72">
            <v>7</v>
          </cell>
          <cell r="J72" t="str">
            <v>KHANPUR</v>
          </cell>
        </row>
        <row r="73">
          <cell r="F73">
            <v>6.5</v>
          </cell>
          <cell r="J73" t="str">
            <v>NAGLA RAI</v>
          </cell>
        </row>
        <row r="74">
          <cell r="F74">
            <v>8</v>
          </cell>
          <cell r="J74" t="str">
            <v>KHANPUR JATTAN</v>
          </cell>
        </row>
        <row r="75">
          <cell r="F75">
            <v>8</v>
          </cell>
          <cell r="J75" t="str">
            <v>KHERA KURTAN</v>
          </cell>
        </row>
        <row r="76">
          <cell r="F76">
            <v>8</v>
          </cell>
          <cell r="J76" t="str">
            <v>KHERA KURTAN</v>
          </cell>
        </row>
        <row r="77">
          <cell r="F77">
            <v>8</v>
          </cell>
          <cell r="J77" t="str">
            <v>DHAKORI JAMALPUR</v>
          </cell>
        </row>
        <row r="78">
          <cell r="F78">
            <v>8</v>
          </cell>
          <cell r="J78" t="str">
            <v>KHANPUR</v>
          </cell>
        </row>
        <row r="79">
          <cell r="F79">
            <v>8</v>
          </cell>
          <cell r="J79" t="str">
            <v>NAGLA RAI</v>
          </cell>
        </row>
        <row r="80">
          <cell r="F80">
            <v>7</v>
          </cell>
          <cell r="J80" t="str">
            <v>KERTU</v>
          </cell>
        </row>
        <row r="81">
          <cell r="F81">
            <v>8</v>
          </cell>
          <cell r="J81" t="str">
            <v>NAGLA RAI</v>
          </cell>
        </row>
        <row r="82">
          <cell r="F82">
            <v>8</v>
          </cell>
          <cell r="J82" t="str">
            <v>KHANPUR JATTAN</v>
          </cell>
        </row>
      </sheetData>
      <sheetData sheetId="5">
        <row r="5">
          <cell r="F5">
            <v>8</v>
          </cell>
          <cell r="J5" t="str">
            <v>ALIPUR</v>
          </cell>
        </row>
        <row r="6">
          <cell r="F6">
            <v>8</v>
          </cell>
          <cell r="J6" t="str">
            <v>BHANERAUDDA</v>
          </cell>
        </row>
        <row r="7">
          <cell r="F7">
            <v>8</v>
          </cell>
          <cell r="J7" t="str">
            <v>PALTHERI</v>
          </cell>
        </row>
        <row r="8">
          <cell r="F8">
            <v>8</v>
          </cell>
          <cell r="J8" t="str">
            <v>KHANPUR JATTAN</v>
          </cell>
        </row>
        <row r="9">
          <cell r="F9">
            <v>6.5</v>
          </cell>
          <cell r="J9" t="str">
            <v>UDPUR</v>
          </cell>
        </row>
        <row r="10">
          <cell r="F10">
            <v>7</v>
          </cell>
          <cell r="J10" t="str">
            <v>KERTU</v>
          </cell>
        </row>
        <row r="11">
          <cell r="F11">
            <v>8</v>
          </cell>
          <cell r="J11" t="str">
            <v>ALIPUR</v>
          </cell>
        </row>
        <row r="12">
          <cell r="F12">
            <v>6.5</v>
          </cell>
          <cell r="J12" t="str">
            <v>ALIPUR</v>
          </cell>
        </row>
        <row r="13">
          <cell r="F13">
            <v>8</v>
          </cell>
          <cell r="J13" t="str">
            <v>KERTU</v>
          </cell>
        </row>
        <row r="14">
          <cell r="F14">
            <v>6.5</v>
          </cell>
          <cell r="J14" t="str">
            <v>MULLAPUR</v>
          </cell>
        </row>
        <row r="15">
          <cell r="F15">
            <v>8</v>
          </cell>
          <cell r="J15" t="str">
            <v>DHAKORI JAMALPUR</v>
          </cell>
        </row>
        <row r="16">
          <cell r="F16">
            <v>8</v>
          </cell>
          <cell r="J16" t="str">
            <v>KHANPUR JATTAN</v>
          </cell>
        </row>
        <row r="17">
          <cell r="F17">
            <v>7</v>
          </cell>
          <cell r="J17" t="str">
            <v>ALIPUR</v>
          </cell>
        </row>
        <row r="18">
          <cell r="F18">
            <v>8</v>
          </cell>
          <cell r="J18" t="str">
            <v>KHERI BERAGI</v>
          </cell>
        </row>
        <row r="19">
          <cell r="F19">
            <v>8</v>
          </cell>
          <cell r="J19" t="str">
            <v>DHAKORI JAMALPUR</v>
          </cell>
        </row>
        <row r="20">
          <cell r="F20">
            <v>8</v>
          </cell>
          <cell r="J20" t="str">
            <v>DHAKORI JAMALPUR</v>
          </cell>
        </row>
        <row r="21">
          <cell r="F21">
            <v>8</v>
          </cell>
          <cell r="J21" t="str">
            <v>KHANPUR JATTAN</v>
          </cell>
        </row>
        <row r="22">
          <cell r="F22">
            <v>8</v>
          </cell>
          <cell r="J22" t="str">
            <v>KERTU</v>
          </cell>
        </row>
        <row r="23">
          <cell r="F23">
            <v>7</v>
          </cell>
          <cell r="J23" t="str">
            <v>ALIPUR</v>
          </cell>
        </row>
        <row r="24">
          <cell r="F24">
            <v>6.5</v>
          </cell>
          <cell r="J24" t="str">
            <v>KHANPUR</v>
          </cell>
        </row>
        <row r="25">
          <cell r="F25">
            <v>8</v>
          </cell>
          <cell r="J25" t="str">
            <v>UNCHAGAON</v>
          </cell>
        </row>
        <row r="26">
          <cell r="F26">
            <v>6.5</v>
          </cell>
          <cell r="J26" t="str">
            <v>PALTHERI</v>
          </cell>
        </row>
        <row r="27">
          <cell r="F27">
            <v>8</v>
          </cell>
          <cell r="J27" t="str">
            <v>KHANPUR JATTAN</v>
          </cell>
        </row>
        <row r="28">
          <cell r="F28">
            <v>8</v>
          </cell>
          <cell r="J28" t="str">
            <v>KERTU</v>
          </cell>
        </row>
        <row r="29">
          <cell r="F29">
            <v>6.5</v>
          </cell>
          <cell r="J29" t="str">
            <v>ALIPUR</v>
          </cell>
        </row>
        <row r="30">
          <cell r="F30">
            <v>7.5</v>
          </cell>
          <cell r="J30" t="str">
            <v>PAOTIKALAN</v>
          </cell>
        </row>
        <row r="31">
          <cell r="F31">
            <v>8</v>
          </cell>
          <cell r="J31" t="str">
            <v>KHANPUR</v>
          </cell>
        </row>
        <row r="32">
          <cell r="F32">
            <v>6.5</v>
          </cell>
          <cell r="J32" t="str">
            <v>UNCHAGAON</v>
          </cell>
        </row>
        <row r="33">
          <cell r="F33">
            <v>1</v>
          </cell>
          <cell r="J33" t="str">
            <v>KHANPUR JATTAN</v>
          </cell>
        </row>
        <row r="34">
          <cell r="F34">
            <v>7</v>
          </cell>
          <cell r="J34" t="str">
            <v>KHERA KURTAN</v>
          </cell>
        </row>
        <row r="35">
          <cell r="F35">
            <v>8</v>
          </cell>
          <cell r="J35" t="str">
            <v>PALTHERI</v>
          </cell>
        </row>
        <row r="36">
          <cell r="F36">
            <v>8</v>
          </cell>
          <cell r="J36" t="str">
            <v>ALIPUR</v>
          </cell>
        </row>
        <row r="37">
          <cell r="F37">
            <v>8</v>
          </cell>
          <cell r="J37" t="str">
            <v>KHANPUR</v>
          </cell>
        </row>
        <row r="38">
          <cell r="F38">
            <v>8</v>
          </cell>
          <cell r="J38" t="str">
            <v>KHERA KURTAN</v>
          </cell>
        </row>
        <row r="39">
          <cell r="F39">
            <v>6.5</v>
          </cell>
          <cell r="J39" t="str">
            <v>ALIPUR</v>
          </cell>
        </row>
        <row r="40">
          <cell r="F40">
            <v>8</v>
          </cell>
          <cell r="J40" t="str">
            <v>KERTU</v>
          </cell>
        </row>
        <row r="41">
          <cell r="F41">
            <v>6.5</v>
          </cell>
          <cell r="J41" t="str">
            <v>UNCHAGAON</v>
          </cell>
        </row>
        <row r="42">
          <cell r="F42">
            <v>8</v>
          </cell>
          <cell r="J42" t="str">
            <v>PAOTIKALAN</v>
          </cell>
        </row>
        <row r="43">
          <cell r="F43">
            <v>8</v>
          </cell>
          <cell r="J43" t="str">
            <v>PALTHERI</v>
          </cell>
        </row>
        <row r="44">
          <cell r="F44">
            <v>8</v>
          </cell>
          <cell r="J44" t="str">
            <v>BHANERAUDDA</v>
          </cell>
        </row>
        <row r="45">
          <cell r="F45">
            <v>8</v>
          </cell>
          <cell r="J45" t="str">
            <v>UNCHAGAON</v>
          </cell>
        </row>
        <row r="46">
          <cell r="F46">
            <v>8</v>
          </cell>
          <cell r="J46" t="str">
            <v>GOGWAN</v>
          </cell>
        </row>
        <row r="47">
          <cell r="F47">
            <v>8</v>
          </cell>
          <cell r="J47" t="str">
            <v>KHERA KURTAN</v>
          </cell>
        </row>
        <row r="48">
          <cell r="F48">
            <v>6.5</v>
          </cell>
          <cell r="J48" t="str">
            <v>UNCHAGAON</v>
          </cell>
        </row>
        <row r="49">
          <cell r="F49">
            <v>8</v>
          </cell>
          <cell r="J49" t="str">
            <v>KHANPUR</v>
          </cell>
        </row>
        <row r="50">
          <cell r="F50">
            <v>8</v>
          </cell>
          <cell r="J50" t="str">
            <v>KERTU</v>
          </cell>
        </row>
        <row r="51">
          <cell r="F51">
            <v>6.5</v>
          </cell>
          <cell r="J51" t="str">
            <v>UNCHAGAON</v>
          </cell>
        </row>
        <row r="52">
          <cell r="F52">
            <v>8</v>
          </cell>
          <cell r="J52" t="str">
            <v>KHANPUR JATTAN</v>
          </cell>
        </row>
        <row r="53">
          <cell r="F53">
            <v>7</v>
          </cell>
          <cell r="J53" t="str">
            <v>UNCHAGAON</v>
          </cell>
        </row>
        <row r="56">
          <cell r="F56">
            <v>363</v>
          </cell>
        </row>
        <row r="57">
          <cell r="F57">
            <v>2322</v>
          </cell>
        </row>
        <row r="58">
          <cell r="F58">
            <v>2685</v>
          </cell>
        </row>
        <row r="63">
          <cell r="F63" t="str">
            <v>AMOUNT</v>
          </cell>
          <cell r="J63">
            <v>4700</v>
          </cell>
        </row>
        <row r="64">
          <cell r="F64">
            <v>247950</v>
          </cell>
          <cell r="J64">
            <v>4700</v>
          </cell>
        </row>
        <row r="65">
          <cell r="F65">
            <v>72400</v>
          </cell>
        </row>
        <row r="66">
          <cell r="F66">
            <v>1363000</v>
          </cell>
        </row>
        <row r="68">
          <cell r="F68">
            <v>1683350</v>
          </cell>
        </row>
        <row r="69">
          <cell r="F69">
            <v>303003</v>
          </cell>
        </row>
        <row r="70">
          <cell r="F70">
            <v>1986353</v>
          </cell>
        </row>
      </sheetData>
      <sheetData sheetId="6">
        <row r="5">
          <cell r="F5">
            <v>8</v>
          </cell>
          <cell r="J5" t="str">
            <v>BHANERAUDDA</v>
          </cell>
        </row>
        <row r="6">
          <cell r="F6">
            <v>8</v>
          </cell>
          <cell r="J6" t="str">
            <v>DHAKORI JAMALPUR</v>
          </cell>
        </row>
        <row r="7">
          <cell r="F7">
            <v>8</v>
          </cell>
          <cell r="J7" t="str">
            <v>KHANPUR JATTAN</v>
          </cell>
        </row>
        <row r="8">
          <cell r="F8">
            <v>8</v>
          </cell>
          <cell r="J8" t="str">
            <v>KERTU</v>
          </cell>
        </row>
        <row r="9">
          <cell r="F9">
            <v>8</v>
          </cell>
          <cell r="J9" t="str">
            <v>KHANPUR</v>
          </cell>
        </row>
        <row r="10">
          <cell r="F10">
            <v>8</v>
          </cell>
          <cell r="J10" t="str">
            <v>KHANPUR JATTAN</v>
          </cell>
        </row>
        <row r="11">
          <cell r="F11">
            <v>8</v>
          </cell>
          <cell r="J11" t="str">
            <v>BHANERAUDDA</v>
          </cell>
        </row>
        <row r="12">
          <cell r="F12">
            <v>8</v>
          </cell>
          <cell r="J12" t="str">
            <v>DHAKORI JAMALPUR</v>
          </cell>
        </row>
        <row r="13">
          <cell r="F13">
            <v>8</v>
          </cell>
          <cell r="J13" t="str">
            <v>KHANPUR JATTAN</v>
          </cell>
        </row>
        <row r="14">
          <cell r="F14">
            <v>8</v>
          </cell>
          <cell r="J14" t="str">
            <v>GOGWAN</v>
          </cell>
        </row>
        <row r="15">
          <cell r="F15">
            <v>7</v>
          </cell>
          <cell r="J15" t="str">
            <v>BASSI CHUNDIYARI</v>
          </cell>
        </row>
        <row r="16">
          <cell r="F16">
            <v>8</v>
          </cell>
          <cell r="J16" t="str">
            <v>KHANPUR JATTAN</v>
          </cell>
        </row>
        <row r="17">
          <cell r="F17">
            <v>8</v>
          </cell>
          <cell r="J17" t="str">
            <v>KHANPUR JATTAN</v>
          </cell>
        </row>
        <row r="18">
          <cell r="F18">
            <v>7</v>
          </cell>
          <cell r="J18" t="str">
            <v>BHANERAUDDA</v>
          </cell>
        </row>
        <row r="19">
          <cell r="F19">
            <v>6.5</v>
          </cell>
          <cell r="J19" t="str">
            <v>ALIPUR</v>
          </cell>
        </row>
        <row r="20">
          <cell r="F20">
            <v>8</v>
          </cell>
          <cell r="J20" t="str">
            <v>GOGWAN</v>
          </cell>
        </row>
        <row r="21">
          <cell r="F21">
            <v>8</v>
          </cell>
          <cell r="J21" t="str">
            <v>BASSI CHUNDIYARI</v>
          </cell>
        </row>
        <row r="22">
          <cell r="F22">
            <v>8</v>
          </cell>
          <cell r="J22" t="str">
            <v>KHANPUR JATTAN</v>
          </cell>
        </row>
        <row r="23">
          <cell r="F23">
            <v>8</v>
          </cell>
          <cell r="J23" t="str">
            <v>BHANERAUDDA</v>
          </cell>
        </row>
        <row r="24">
          <cell r="F24">
            <v>8</v>
          </cell>
          <cell r="J24" t="str">
            <v>ALIPUR</v>
          </cell>
        </row>
        <row r="25">
          <cell r="F25">
            <v>8</v>
          </cell>
          <cell r="J25" t="str">
            <v>UDPUR</v>
          </cell>
        </row>
        <row r="26">
          <cell r="F26">
            <v>7</v>
          </cell>
          <cell r="J26" t="str">
            <v>UDPUR</v>
          </cell>
        </row>
        <row r="27">
          <cell r="F27">
            <v>8</v>
          </cell>
          <cell r="J27" t="str">
            <v>KHANPUR JATTAN</v>
          </cell>
        </row>
        <row r="28">
          <cell r="F28">
            <v>8</v>
          </cell>
          <cell r="J28" t="str">
            <v>BASSI CHUNDIYARI</v>
          </cell>
        </row>
        <row r="29">
          <cell r="F29">
            <v>8</v>
          </cell>
          <cell r="J29" t="str">
            <v>GOGWAN</v>
          </cell>
        </row>
        <row r="30">
          <cell r="F30">
            <v>8</v>
          </cell>
          <cell r="J30" t="str">
            <v>UDPUR</v>
          </cell>
        </row>
        <row r="31">
          <cell r="F31">
            <v>8</v>
          </cell>
          <cell r="J31" t="str">
            <v>ALIPUR</v>
          </cell>
        </row>
        <row r="32">
          <cell r="F32">
            <v>8</v>
          </cell>
          <cell r="J32" t="str">
            <v>KHERI BERAGI</v>
          </cell>
        </row>
        <row r="36">
          <cell r="F36">
            <v>219.5</v>
          </cell>
        </row>
        <row r="37">
          <cell r="F37">
            <v>2685</v>
          </cell>
        </row>
        <row r="38">
          <cell r="F38">
            <v>2904.5</v>
          </cell>
        </row>
        <row r="44">
          <cell r="F44" t="str">
            <v>QTY IN (CUM)</v>
          </cell>
        </row>
        <row r="45">
          <cell r="F45">
            <v>39</v>
          </cell>
        </row>
        <row r="46">
          <cell r="F46">
            <v>16</v>
          </cell>
        </row>
        <row r="47">
          <cell r="F47">
            <v>164.5</v>
          </cell>
        </row>
        <row r="49">
          <cell r="F49">
            <v>219.5</v>
          </cell>
        </row>
        <row r="50">
          <cell r="F50" t="str">
            <v>GST 18%</v>
          </cell>
        </row>
        <row r="54">
          <cell r="F54">
            <v>0</v>
          </cell>
        </row>
        <row r="55">
          <cell r="F55">
            <v>31</v>
          </cell>
        </row>
        <row r="56">
          <cell r="F56">
            <v>39</v>
          </cell>
        </row>
        <row r="57">
          <cell r="F57">
            <v>54</v>
          </cell>
        </row>
        <row r="58">
          <cell r="F58">
            <v>24</v>
          </cell>
        </row>
        <row r="59">
          <cell r="F59">
            <v>24</v>
          </cell>
        </row>
        <row r="62">
          <cell r="F62">
            <v>172</v>
          </cell>
        </row>
        <row r="63">
          <cell r="F63" t="str">
            <v>GST18%</v>
          </cell>
        </row>
      </sheetData>
      <sheetData sheetId="7">
        <row r="5">
          <cell r="F5">
            <v>8</v>
          </cell>
          <cell r="J5" t="str">
            <v>ALIPUR</v>
          </cell>
        </row>
        <row r="6">
          <cell r="F6">
            <v>8</v>
          </cell>
          <cell r="J6" t="str">
            <v>BHANERAUDDA</v>
          </cell>
        </row>
        <row r="7">
          <cell r="F7">
            <v>8</v>
          </cell>
          <cell r="J7" t="str">
            <v>DHAKORI JAMALPUR</v>
          </cell>
        </row>
        <row r="8">
          <cell r="F8">
            <v>7</v>
          </cell>
          <cell r="J8" t="str">
            <v>ALIPUR</v>
          </cell>
        </row>
        <row r="9">
          <cell r="F9">
            <v>8</v>
          </cell>
          <cell r="J9" t="str">
            <v>ALIPUR</v>
          </cell>
        </row>
        <row r="10">
          <cell r="F10">
            <v>8</v>
          </cell>
          <cell r="J10" t="str">
            <v>BHANERAUDDA</v>
          </cell>
        </row>
        <row r="11">
          <cell r="F11">
            <v>8</v>
          </cell>
          <cell r="J11" t="str">
            <v>UDPUR</v>
          </cell>
        </row>
        <row r="12">
          <cell r="F12">
            <v>7</v>
          </cell>
          <cell r="J12" t="str">
            <v>DHAKORI JAMALPUR</v>
          </cell>
        </row>
        <row r="13">
          <cell r="F13">
            <v>8</v>
          </cell>
          <cell r="J13" t="str">
            <v>BASSI CHUNDIYARI</v>
          </cell>
        </row>
        <row r="14">
          <cell r="F14">
            <v>8</v>
          </cell>
          <cell r="J14" t="str">
            <v>GOHARPUR</v>
          </cell>
        </row>
        <row r="15">
          <cell r="F15">
            <v>8</v>
          </cell>
          <cell r="J15" t="str">
            <v>BASSI CHUNDIYARI</v>
          </cell>
        </row>
        <row r="16">
          <cell r="F16">
            <v>8</v>
          </cell>
          <cell r="J16" t="str">
            <v>UNCHAGAON</v>
          </cell>
        </row>
        <row r="17">
          <cell r="F17">
            <v>8</v>
          </cell>
          <cell r="J17" t="str">
            <v>MACHROLI</v>
          </cell>
        </row>
        <row r="18">
          <cell r="F18">
            <v>7</v>
          </cell>
          <cell r="J18" t="str">
            <v>ALIPUR</v>
          </cell>
        </row>
        <row r="19">
          <cell r="F19">
            <v>7</v>
          </cell>
          <cell r="J19" t="str">
            <v>UDPUR</v>
          </cell>
        </row>
        <row r="20">
          <cell r="F20">
            <v>8</v>
          </cell>
          <cell r="J20" t="str">
            <v>KHANPUR</v>
          </cell>
        </row>
        <row r="21">
          <cell r="F21">
            <v>8</v>
          </cell>
          <cell r="J21" t="str">
            <v>BHANERAUDDA</v>
          </cell>
        </row>
        <row r="22">
          <cell r="F22">
            <v>8</v>
          </cell>
          <cell r="J22" t="str">
            <v>ALIPUR</v>
          </cell>
        </row>
        <row r="23">
          <cell r="F23">
            <v>8</v>
          </cell>
          <cell r="J23" t="str">
            <v>UNCHAGAON</v>
          </cell>
        </row>
        <row r="24">
          <cell r="F24">
            <v>8</v>
          </cell>
          <cell r="J24" t="str">
            <v>KHANPUR JATTAN</v>
          </cell>
        </row>
        <row r="25">
          <cell r="F25">
            <v>8</v>
          </cell>
          <cell r="J25" t="str">
            <v>ALIPUR</v>
          </cell>
        </row>
        <row r="26">
          <cell r="F26">
            <v>8</v>
          </cell>
          <cell r="J26" t="str">
            <v>KHANPUR JATTAN</v>
          </cell>
        </row>
        <row r="27">
          <cell r="F27">
            <v>8</v>
          </cell>
          <cell r="J27" t="str">
            <v>KHANPUR JATTAN</v>
          </cell>
        </row>
        <row r="28">
          <cell r="F28">
            <v>6</v>
          </cell>
          <cell r="J28" t="str">
            <v>MACHROLI</v>
          </cell>
        </row>
        <row r="29">
          <cell r="F29">
            <v>7</v>
          </cell>
          <cell r="J29" t="str">
            <v>KHANPUR JATTAN</v>
          </cell>
        </row>
        <row r="30">
          <cell r="F30">
            <v>6.5</v>
          </cell>
          <cell r="J30" t="str">
            <v>MANSURA</v>
          </cell>
        </row>
        <row r="31">
          <cell r="F31">
            <v>8</v>
          </cell>
          <cell r="J31" t="str">
            <v>GOHARPUR</v>
          </cell>
        </row>
        <row r="32">
          <cell r="F32">
            <v>8</v>
          </cell>
          <cell r="J32" t="str">
            <v>MANAKPUR YUNISHPUR</v>
          </cell>
        </row>
        <row r="33">
          <cell r="F33">
            <v>8</v>
          </cell>
          <cell r="J33" t="str">
            <v xml:space="preserve">UMERPUR ALIPUR </v>
          </cell>
        </row>
        <row r="34">
          <cell r="F34">
            <v>8</v>
          </cell>
          <cell r="J34" t="str">
            <v>KHERI BERAGI</v>
          </cell>
        </row>
        <row r="35">
          <cell r="F35">
            <v>8</v>
          </cell>
          <cell r="J35" t="str">
            <v>RAMRA</v>
          </cell>
        </row>
        <row r="36">
          <cell r="F36">
            <v>8</v>
          </cell>
          <cell r="J36" t="str">
            <v>GOHARPUR</v>
          </cell>
        </row>
        <row r="37">
          <cell r="F37">
            <v>8</v>
          </cell>
          <cell r="J37" t="str">
            <v>RAMRA</v>
          </cell>
        </row>
        <row r="38">
          <cell r="F38">
            <v>8</v>
          </cell>
          <cell r="J38" t="str">
            <v>MANAKPUR YUNISHPUR</v>
          </cell>
        </row>
        <row r="39">
          <cell r="F39">
            <v>8</v>
          </cell>
          <cell r="J39" t="str">
            <v>RAMRA</v>
          </cell>
        </row>
        <row r="40">
          <cell r="F40">
            <v>8</v>
          </cell>
          <cell r="J40" t="str">
            <v>GOHARPUR</v>
          </cell>
        </row>
        <row r="41">
          <cell r="F41">
            <v>7</v>
          </cell>
          <cell r="J41" t="str">
            <v>KHANPUR</v>
          </cell>
        </row>
        <row r="42">
          <cell r="F42">
            <v>8</v>
          </cell>
          <cell r="J42" t="str">
            <v>RAMRA</v>
          </cell>
        </row>
        <row r="43">
          <cell r="F43">
            <v>8</v>
          </cell>
          <cell r="J43" t="str">
            <v xml:space="preserve">UMERPUR ALIPUR </v>
          </cell>
        </row>
        <row r="45">
          <cell r="F45">
            <v>302.5</v>
          </cell>
        </row>
        <row r="46">
          <cell r="F46">
            <v>2904.5</v>
          </cell>
        </row>
        <row r="47">
          <cell r="F47">
            <v>3207</v>
          </cell>
        </row>
        <row r="53">
          <cell r="F53" t="str">
            <v>QTY IN (CUM)</v>
          </cell>
        </row>
        <row r="54">
          <cell r="F54">
            <v>55</v>
          </cell>
        </row>
        <row r="55">
          <cell r="F55">
            <v>23</v>
          </cell>
        </row>
        <row r="56">
          <cell r="F56">
            <v>225.5</v>
          </cell>
        </row>
        <row r="58">
          <cell r="F58">
            <v>303.5</v>
          </cell>
        </row>
        <row r="59">
          <cell r="F59" t="str">
            <v>GST 18%</v>
          </cell>
        </row>
        <row r="63">
          <cell r="F63">
            <v>15</v>
          </cell>
        </row>
        <row r="64">
          <cell r="F64">
            <v>32</v>
          </cell>
        </row>
        <row r="65">
          <cell r="F65">
            <v>24</v>
          </cell>
        </row>
        <row r="68">
          <cell r="F68">
            <v>71</v>
          </cell>
        </row>
        <row r="69">
          <cell r="F69" t="str">
            <v>GST18%</v>
          </cell>
        </row>
      </sheetData>
      <sheetData sheetId="8">
        <row r="5">
          <cell r="F5">
            <v>8</v>
          </cell>
          <cell r="J5" t="str">
            <v xml:space="preserve">UMERPUR ALIPUR </v>
          </cell>
        </row>
        <row r="6">
          <cell r="F6">
            <v>7</v>
          </cell>
          <cell r="J6" t="str">
            <v>MANAKPUR YUNISHPUR</v>
          </cell>
        </row>
        <row r="7">
          <cell r="F7">
            <v>8</v>
          </cell>
          <cell r="J7" t="str">
            <v xml:space="preserve">UMERPUR ALIPUR </v>
          </cell>
        </row>
        <row r="8">
          <cell r="F8">
            <v>8</v>
          </cell>
          <cell r="J8" t="str">
            <v xml:space="preserve">UMERPUR ALIPUR </v>
          </cell>
        </row>
        <row r="9">
          <cell r="F9">
            <v>8</v>
          </cell>
          <cell r="J9" t="str">
            <v>RAMRA</v>
          </cell>
        </row>
        <row r="10">
          <cell r="F10">
            <v>8</v>
          </cell>
          <cell r="J10" t="str">
            <v>RAMRA</v>
          </cell>
        </row>
        <row r="11">
          <cell r="F11">
            <v>8</v>
          </cell>
          <cell r="J11" t="str">
            <v xml:space="preserve">UMERPUR ALIPUR </v>
          </cell>
        </row>
        <row r="12">
          <cell r="F12">
            <v>8</v>
          </cell>
          <cell r="J12" t="str">
            <v>MANAKPUR YUNISHPUR</v>
          </cell>
        </row>
        <row r="13">
          <cell r="F13">
            <v>8</v>
          </cell>
          <cell r="J13" t="str">
            <v>RAMRA</v>
          </cell>
        </row>
        <row r="14">
          <cell r="F14">
            <v>8</v>
          </cell>
          <cell r="J14" t="str">
            <v>MANAKPUR YUNISHPUR</v>
          </cell>
        </row>
        <row r="15">
          <cell r="F15">
            <v>8</v>
          </cell>
          <cell r="J15" t="str">
            <v>MANAKPUR YUNISHPUR</v>
          </cell>
        </row>
        <row r="16">
          <cell r="F16">
            <v>8</v>
          </cell>
          <cell r="J16" t="str">
            <v>MANAKPUR YUNISHPUR</v>
          </cell>
        </row>
        <row r="17">
          <cell r="F17">
            <v>8</v>
          </cell>
          <cell r="J17" t="str">
            <v>RAMRA</v>
          </cell>
        </row>
        <row r="18">
          <cell r="F18">
            <v>8</v>
          </cell>
          <cell r="J18" t="str">
            <v>RAMRA</v>
          </cell>
        </row>
        <row r="19">
          <cell r="F19">
            <v>8</v>
          </cell>
          <cell r="J19" t="str">
            <v>MANAKPUR YUNISHPUR</v>
          </cell>
        </row>
        <row r="20">
          <cell r="F20">
            <v>8</v>
          </cell>
          <cell r="J20" t="str">
            <v xml:space="preserve">UMERPUR ALIPUR </v>
          </cell>
        </row>
        <row r="21">
          <cell r="F21">
            <v>8</v>
          </cell>
          <cell r="J21" t="str">
            <v>KHANPUR</v>
          </cell>
        </row>
        <row r="22">
          <cell r="F22">
            <v>7</v>
          </cell>
          <cell r="J22" t="str">
            <v>RAMRA</v>
          </cell>
        </row>
        <row r="23">
          <cell r="F23">
            <v>7</v>
          </cell>
          <cell r="J23" t="str">
            <v>AURANGABAD GANDERWA</v>
          </cell>
        </row>
        <row r="24">
          <cell r="F24">
            <v>8</v>
          </cell>
          <cell r="J24" t="str">
            <v>RAMRA</v>
          </cell>
        </row>
        <row r="26">
          <cell r="F26">
            <v>157</v>
          </cell>
        </row>
        <row r="27">
          <cell r="F27">
            <v>3207</v>
          </cell>
        </row>
        <row r="28">
          <cell r="F28">
            <v>3364</v>
          </cell>
        </row>
        <row r="34">
          <cell r="F34" t="str">
            <v>QTY IN (CUM)</v>
          </cell>
        </row>
        <row r="35">
          <cell r="F35">
            <v>55</v>
          </cell>
        </row>
        <row r="36">
          <cell r="F36">
            <v>15</v>
          </cell>
        </row>
        <row r="37">
          <cell r="F37">
            <v>87</v>
          </cell>
        </row>
        <row r="39">
          <cell r="F39">
            <v>157</v>
          </cell>
        </row>
        <row r="40">
          <cell r="F40" t="str">
            <v>GST 18%</v>
          </cell>
        </row>
        <row r="44">
          <cell r="F44">
            <v>8</v>
          </cell>
        </row>
        <row r="45">
          <cell r="F45">
            <v>16</v>
          </cell>
        </row>
        <row r="49">
          <cell r="F49">
            <v>24</v>
          </cell>
        </row>
        <row r="50">
          <cell r="F50" t="str">
            <v>GST18%</v>
          </cell>
        </row>
      </sheetData>
      <sheetData sheetId="9">
        <row r="5">
          <cell r="F5">
            <v>8</v>
          </cell>
          <cell r="J5" t="str">
            <v>RAMRA</v>
          </cell>
        </row>
        <row r="6">
          <cell r="F6">
            <v>8</v>
          </cell>
          <cell r="J6" t="str">
            <v>AURANGABAD GANDERWA</v>
          </cell>
        </row>
        <row r="7">
          <cell r="F7">
            <v>8</v>
          </cell>
          <cell r="J7" t="str">
            <v>MANAKPUR YUNISHPUR</v>
          </cell>
        </row>
        <row r="8">
          <cell r="F8">
            <v>8</v>
          </cell>
          <cell r="J8" t="str">
            <v>RAMRA</v>
          </cell>
        </row>
        <row r="26">
          <cell r="F26">
            <v>32</v>
          </cell>
        </row>
        <row r="27">
          <cell r="F27">
            <v>3364</v>
          </cell>
        </row>
        <row r="28">
          <cell r="F28">
            <v>3396</v>
          </cell>
        </row>
        <row r="34">
          <cell r="F34" t="str">
            <v>QTY IN (CUM)</v>
          </cell>
        </row>
        <row r="39">
          <cell r="F39">
            <v>0</v>
          </cell>
        </row>
        <row r="40">
          <cell r="F40" t="str">
            <v>GST 18%</v>
          </cell>
        </row>
        <row r="49">
          <cell r="F49">
            <v>0</v>
          </cell>
        </row>
        <row r="50">
          <cell r="F50" t="str">
            <v>GST18%</v>
          </cell>
        </row>
      </sheetData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WARD DETAIL"/>
      <sheetName val="DETAILS INVOICE"/>
      <sheetName val="SUMMARY"/>
    </sheetNames>
    <sheetDataSet>
      <sheetData sheetId="0"/>
      <sheetData sheetId="1">
        <row r="142">
          <cell r="D142">
            <v>35549.19000000001</v>
          </cell>
          <cell r="F142">
            <v>3563276.4849999989</v>
          </cell>
        </row>
      </sheetData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LCESPL SHAMLI" id="{C362BCF6-8249-4A2B-8C1A-ADB4D7E5307D}" userId="25048c33be941dbb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47" dT="2024-11-07T10:18:17.91" personId="{C362BCF6-8249-4A2B-8C1A-ADB4D7E5307D}" id="{15ACA35F-BB82-4379-BD9D-C7BE44AADC0E}">
    <text xml:space="preserve">MITAN KASBA TO BALLMAJRA TRF.
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5C50A-6D21-4977-B1F3-DDDB8C2C379B}">
  <sheetPr>
    <pageSetUpPr fitToPage="1"/>
  </sheetPr>
  <dimension ref="A1:M514"/>
  <sheetViews>
    <sheetView tabSelected="1" workbookViewId="0">
      <selection activeCell="C3" sqref="C3"/>
    </sheetView>
  </sheetViews>
  <sheetFormatPr defaultColWidth="9.109375" defaultRowHeight="15" customHeight="1" x14ac:dyDescent="0.3"/>
  <cols>
    <col min="1" max="1" width="9.109375" style="2"/>
    <col min="2" max="2" width="14.6640625" style="2" customWidth="1"/>
    <col min="3" max="3" width="12.44140625" style="2" bestFit="1" customWidth="1"/>
    <col min="4" max="4" width="11.33203125" style="2" bestFit="1" customWidth="1"/>
    <col min="5" max="5" width="9.109375" style="2" bestFit="1" customWidth="1"/>
    <col min="6" max="6" width="12.44140625" style="2" bestFit="1" customWidth="1"/>
    <col min="7" max="9" width="14.5546875" style="2" bestFit="1" customWidth="1"/>
    <col min="10" max="10" width="9.109375" style="2"/>
    <col min="11" max="11" width="13.88671875" style="2" bestFit="1" customWidth="1"/>
    <col min="12" max="12" width="102.109375" style="2" bestFit="1" customWidth="1"/>
    <col min="13" max="13" width="13.88671875" style="2" bestFit="1" customWidth="1"/>
    <col min="14" max="16384" width="9.109375" style="2"/>
  </cols>
  <sheetData>
    <row r="1" spans="1:13" customFormat="1" ht="15" customHeight="1" thickBot="1" x14ac:dyDescent="0.35">
      <c r="A1" s="120" t="s">
        <v>189</v>
      </c>
      <c r="B1" s="119" t="s">
        <v>3</v>
      </c>
      <c r="C1" s="119"/>
      <c r="D1" s="119"/>
    </row>
    <row r="2" spans="1:13" customFormat="1" ht="15" customHeight="1" thickBot="1" x14ac:dyDescent="0.35">
      <c r="A2" s="120" t="s">
        <v>190</v>
      </c>
      <c r="B2" s="121" t="s">
        <v>194</v>
      </c>
    </row>
    <row r="3" spans="1:13" customFormat="1" ht="15" customHeight="1" thickBot="1" x14ac:dyDescent="0.35">
      <c r="A3" s="120" t="s">
        <v>191</v>
      </c>
      <c r="B3" s="122" t="s">
        <v>193</v>
      </c>
    </row>
    <row r="4" spans="1:13" customFormat="1" ht="15" customHeight="1" thickBot="1" x14ac:dyDescent="0.35">
      <c r="A4" s="120" t="s">
        <v>192</v>
      </c>
      <c r="B4" s="123" t="s">
        <v>193</v>
      </c>
      <c r="C4" s="119"/>
      <c r="D4" s="119"/>
      <c r="E4" s="119"/>
    </row>
    <row r="5" spans="1:13" s="53" customFormat="1" ht="37.5" customHeight="1" x14ac:dyDescent="0.3">
      <c r="A5" s="124" t="s">
        <v>195</v>
      </c>
      <c r="B5" s="125" t="s">
        <v>196</v>
      </c>
      <c r="C5" s="126" t="s">
        <v>197</v>
      </c>
      <c r="D5" s="127" t="s">
        <v>198</v>
      </c>
      <c r="E5" s="3" t="s">
        <v>4</v>
      </c>
      <c r="F5" s="3" t="s">
        <v>5</v>
      </c>
      <c r="G5" s="128" t="s">
        <v>0</v>
      </c>
      <c r="H5" s="125" t="s">
        <v>199</v>
      </c>
      <c r="I5" s="125" t="s">
        <v>200</v>
      </c>
      <c r="J5" s="3"/>
      <c r="K5" s="125" t="s">
        <v>201</v>
      </c>
      <c r="L5" s="125" t="s">
        <v>1</v>
      </c>
      <c r="M5" s="3" t="s">
        <v>2</v>
      </c>
    </row>
    <row r="6" spans="1:13" ht="15" customHeight="1" thickBot="1" x14ac:dyDescent="0.35">
      <c r="A6" s="34"/>
      <c r="B6" s="35"/>
      <c r="C6" s="35"/>
      <c r="D6" s="35"/>
      <c r="G6" s="35"/>
      <c r="H6" s="36">
        <v>0.18</v>
      </c>
      <c r="I6" s="35"/>
      <c r="J6" s="37"/>
      <c r="K6" s="35"/>
      <c r="L6" s="35"/>
      <c r="M6" s="4"/>
    </row>
    <row r="7" spans="1:13" s="1" customFormat="1" ht="15" customHeight="1" x14ac:dyDescent="0.3">
      <c r="A7" s="38"/>
      <c r="B7" s="39"/>
      <c r="C7" s="40"/>
      <c r="D7" s="41"/>
      <c r="E7" s="41"/>
      <c r="F7" s="41"/>
      <c r="G7" s="41"/>
      <c r="H7" s="42"/>
      <c r="I7" s="43"/>
      <c r="J7" s="44">
        <f>A8</f>
        <v>66502</v>
      </c>
      <c r="K7" s="43"/>
      <c r="L7" s="43"/>
      <c r="M7" s="5"/>
    </row>
    <row r="8" spans="1:13" ht="15" customHeight="1" x14ac:dyDescent="0.3">
      <c r="A8" s="6">
        <v>66502</v>
      </c>
      <c r="B8" s="45" t="s">
        <v>188</v>
      </c>
      <c r="C8" s="7">
        <v>45560</v>
      </c>
      <c r="D8" s="8">
        <v>1161</v>
      </c>
      <c r="E8" s="46">
        <v>8</v>
      </c>
      <c r="F8" s="46">
        <v>4350</v>
      </c>
      <c r="G8" s="9">
        <f>E8*F8</f>
        <v>34800</v>
      </c>
      <c r="H8" s="9">
        <f>G8*18%</f>
        <v>6264</v>
      </c>
      <c r="I8" s="9">
        <f>G8+H8</f>
        <v>41064</v>
      </c>
      <c r="J8" s="10"/>
      <c r="K8" s="9">
        <v>200000</v>
      </c>
      <c r="L8" s="47" t="s">
        <v>6</v>
      </c>
      <c r="M8" s="9">
        <f>SUM(I8:I503)-SUM(K8:K503)</f>
        <v>1471150</v>
      </c>
    </row>
    <row r="9" spans="1:13" ht="15" customHeight="1" x14ac:dyDescent="0.3">
      <c r="A9" s="6">
        <v>66502</v>
      </c>
      <c r="B9" s="45" t="s">
        <v>188</v>
      </c>
      <c r="C9" s="7">
        <v>45561</v>
      </c>
      <c r="D9" s="8">
        <v>1167</v>
      </c>
      <c r="E9" s="46">
        <v>8</v>
      </c>
      <c r="F9" s="46">
        <v>4350</v>
      </c>
      <c r="G9" s="9">
        <f t="shared" ref="G9:G44" si="0">E9*F9</f>
        <v>34800</v>
      </c>
      <c r="H9" s="9">
        <f t="shared" ref="H9:H72" si="1">G9*18%</f>
        <v>6264</v>
      </c>
      <c r="I9" s="9">
        <f t="shared" ref="I9:I44" si="2">G9+H9</f>
        <v>41064</v>
      </c>
      <c r="J9" s="10"/>
      <c r="K9" s="9">
        <v>300000</v>
      </c>
      <c r="L9" s="47" t="s">
        <v>7</v>
      </c>
      <c r="M9" s="9"/>
    </row>
    <row r="10" spans="1:13" ht="15" customHeight="1" x14ac:dyDescent="0.3">
      <c r="A10" s="6">
        <v>66502</v>
      </c>
      <c r="B10" s="45" t="s">
        <v>188</v>
      </c>
      <c r="C10" s="7">
        <v>45561</v>
      </c>
      <c r="D10" s="8">
        <v>1168</v>
      </c>
      <c r="E10" s="9">
        <v>8</v>
      </c>
      <c r="F10" s="9">
        <v>4350</v>
      </c>
      <c r="G10" s="9">
        <f t="shared" si="0"/>
        <v>34800</v>
      </c>
      <c r="H10" s="9">
        <f t="shared" si="1"/>
        <v>6264</v>
      </c>
      <c r="I10" s="9">
        <f t="shared" si="2"/>
        <v>41064</v>
      </c>
      <c r="J10" s="10"/>
      <c r="K10" s="9">
        <v>300000</v>
      </c>
      <c r="L10" s="47" t="s">
        <v>8</v>
      </c>
      <c r="M10" s="9"/>
    </row>
    <row r="11" spans="1:13" ht="15" customHeight="1" x14ac:dyDescent="0.3">
      <c r="A11" s="6">
        <v>66502</v>
      </c>
      <c r="B11" s="45" t="s">
        <v>188</v>
      </c>
      <c r="C11" s="7">
        <v>45562</v>
      </c>
      <c r="D11" s="8">
        <v>1180</v>
      </c>
      <c r="E11" s="9">
        <v>8</v>
      </c>
      <c r="F11" s="9">
        <v>4700</v>
      </c>
      <c r="G11" s="9">
        <f t="shared" si="0"/>
        <v>37600</v>
      </c>
      <c r="H11" s="9">
        <f t="shared" si="1"/>
        <v>6768</v>
      </c>
      <c r="I11" s="9">
        <f t="shared" si="2"/>
        <v>44368</v>
      </c>
      <c r="J11" s="10"/>
      <c r="K11" s="9">
        <v>500000</v>
      </c>
      <c r="L11" s="47" t="s">
        <v>10</v>
      </c>
      <c r="M11" s="9"/>
    </row>
    <row r="12" spans="1:13" ht="15" customHeight="1" x14ac:dyDescent="0.3">
      <c r="A12" s="6">
        <v>66502</v>
      </c>
      <c r="B12" s="45" t="s">
        <v>188</v>
      </c>
      <c r="C12" s="7">
        <v>45562</v>
      </c>
      <c r="D12" s="8">
        <v>1181</v>
      </c>
      <c r="E12" s="9">
        <v>8</v>
      </c>
      <c r="F12" s="9">
        <v>4700</v>
      </c>
      <c r="G12" s="9">
        <f t="shared" si="0"/>
        <v>37600</v>
      </c>
      <c r="H12" s="9">
        <f t="shared" si="1"/>
        <v>6768</v>
      </c>
      <c r="I12" s="9">
        <f t="shared" si="2"/>
        <v>44368</v>
      </c>
      <c r="J12" s="10"/>
      <c r="K12" s="9">
        <v>400000</v>
      </c>
      <c r="L12" s="47" t="s">
        <v>9</v>
      </c>
      <c r="M12" s="9"/>
    </row>
    <row r="13" spans="1:13" ht="15" customHeight="1" x14ac:dyDescent="0.3">
      <c r="A13" s="6">
        <v>66502</v>
      </c>
      <c r="B13" s="45" t="s">
        <v>188</v>
      </c>
      <c r="C13" s="7">
        <v>45562</v>
      </c>
      <c r="D13" s="8">
        <v>1182</v>
      </c>
      <c r="E13" s="9">
        <v>7</v>
      </c>
      <c r="F13" s="9">
        <v>4700</v>
      </c>
      <c r="G13" s="9">
        <f t="shared" si="0"/>
        <v>32900</v>
      </c>
      <c r="H13" s="9">
        <f t="shared" si="1"/>
        <v>5922</v>
      </c>
      <c r="I13" s="9">
        <f t="shared" si="2"/>
        <v>38822</v>
      </c>
      <c r="J13" s="10"/>
      <c r="K13" s="9">
        <v>300000</v>
      </c>
      <c r="L13" s="47" t="s">
        <v>11</v>
      </c>
      <c r="M13" s="9"/>
    </row>
    <row r="14" spans="1:13" ht="15" customHeight="1" x14ac:dyDescent="0.3">
      <c r="A14" s="6">
        <v>66502</v>
      </c>
      <c r="B14" s="45" t="s">
        <v>188</v>
      </c>
      <c r="C14" s="7">
        <v>45563</v>
      </c>
      <c r="D14" s="8">
        <v>1185</v>
      </c>
      <c r="E14" s="9">
        <v>8</v>
      </c>
      <c r="F14" s="9">
        <v>4350</v>
      </c>
      <c r="G14" s="9">
        <f t="shared" si="0"/>
        <v>34800</v>
      </c>
      <c r="H14" s="9">
        <f t="shared" si="1"/>
        <v>6264</v>
      </c>
      <c r="I14" s="9">
        <f t="shared" si="2"/>
        <v>41064</v>
      </c>
      <c r="J14" s="10"/>
      <c r="K14" s="9">
        <v>800000</v>
      </c>
      <c r="L14" s="47" t="s">
        <v>12</v>
      </c>
      <c r="M14" s="9"/>
    </row>
    <row r="15" spans="1:13" ht="15" customHeight="1" x14ac:dyDescent="0.3">
      <c r="A15" s="6">
        <v>66502</v>
      </c>
      <c r="B15" s="45" t="s">
        <v>188</v>
      </c>
      <c r="C15" s="7">
        <v>45563</v>
      </c>
      <c r="D15" s="8">
        <v>1187</v>
      </c>
      <c r="E15" s="9">
        <v>8</v>
      </c>
      <c r="F15" s="9">
        <v>4700</v>
      </c>
      <c r="G15" s="9">
        <f t="shared" si="0"/>
        <v>37600</v>
      </c>
      <c r="H15" s="9">
        <f t="shared" si="1"/>
        <v>6768</v>
      </c>
      <c r="I15" s="9">
        <f t="shared" si="2"/>
        <v>44368</v>
      </c>
      <c r="J15" s="10"/>
      <c r="K15" s="9">
        <v>1200000</v>
      </c>
      <c r="L15" s="47" t="s">
        <v>13</v>
      </c>
      <c r="M15" s="9"/>
    </row>
    <row r="16" spans="1:13" ht="15" customHeight="1" x14ac:dyDescent="0.3">
      <c r="A16" s="6">
        <v>66502</v>
      </c>
      <c r="B16" s="45" t="s">
        <v>188</v>
      </c>
      <c r="C16" s="7">
        <v>45563</v>
      </c>
      <c r="D16" s="8">
        <v>1188</v>
      </c>
      <c r="E16" s="9">
        <v>8</v>
      </c>
      <c r="F16" s="9">
        <v>4700</v>
      </c>
      <c r="G16" s="9">
        <f t="shared" si="0"/>
        <v>37600</v>
      </c>
      <c r="H16" s="9">
        <f t="shared" si="1"/>
        <v>6768</v>
      </c>
      <c r="I16" s="9">
        <f t="shared" si="2"/>
        <v>44368</v>
      </c>
      <c r="J16" s="10"/>
      <c r="K16" s="9">
        <v>1500000</v>
      </c>
      <c r="L16" s="47" t="s">
        <v>14</v>
      </c>
      <c r="M16" s="9"/>
    </row>
    <row r="17" spans="1:13" ht="15" customHeight="1" x14ac:dyDescent="0.3">
      <c r="A17" s="6">
        <v>66502</v>
      </c>
      <c r="B17" s="45" t="s">
        <v>188</v>
      </c>
      <c r="C17" s="7">
        <v>45563</v>
      </c>
      <c r="D17" s="8">
        <v>1191</v>
      </c>
      <c r="E17" s="9">
        <v>8</v>
      </c>
      <c r="F17" s="9">
        <v>4350</v>
      </c>
      <c r="G17" s="9">
        <f t="shared" si="0"/>
        <v>34800</v>
      </c>
      <c r="H17" s="9">
        <f t="shared" si="1"/>
        <v>6264</v>
      </c>
      <c r="I17" s="9">
        <f t="shared" si="2"/>
        <v>41064</v>
      </c>
      <c r="J17" s="10"/>
      <c r="K17" s="9">
        <v>1498500</v>
      </c>
      <c r="L17" s="47" t="s">
        <v>15</v>
      </c>
      <c r="M17" s="9"/>
    </row>
    <row r="18" spans="1:13" ht="15" customHeight="1" x14ac:dyDescent="0.3">
      <c r="A18" s="6">
        <v>66502</v>
      </c>
      <c r="B18" s="45" t="s">
        <v>188</v>
      </c>
      <c r="C18" s="7">
        <v>45563</v>
      </c>
      <c r="D18" s="8">
        <v>1192</v>
      </c>
      <c r="E18" s="9">
        <v>8</v>
      </c>
      <c r="F18" s="9">
        <v>4700</v>
      </c>
      <c r="G18" s="9">
        <f t="shared" si="0"/>
        <v>37600</v>
      </c>
      <c r="H18" s="9">
        <f t="shared" si="1"/>
        <v>6768</v>
      </c>
      <c r="I18" s="9">
        <f t="shared" si="2"/>
        <v>44368</v>
      </c>
      <c r="J18" s="10"/>
      <c r="K18" s="9">
        <v>999000</v>
      </c>
      <c r="L18" s="47" t="s">
        <v>16</v>
      </c>
      <c r="M18" s="9"/>
    </row>
    <row r="19" spans="1:13" ht="15" customHeight="1" x14ac:dyDescent="0.3">
      <c r="A19" s="6">
        <v>66502</v>
      </c>
      <c r="B19" s="45" t="s">
        <v>188</v>
      </c>
      <c r="C19" s="7">
        <v>45564</v>
      </c>
      <c r="D19" s="8">
        <v>1199</v>
      </c>
      <c r="E19" s="9">
        <v>8</v>
      </c>
      <c r="F19" s="9">
        <v>4525</v>
      </c>
      <c r="G19" s="9">
        <f t="shared" si="0"/>
        <v>36200</v>
      </c>
      <c r="H19" s="9">
        <f t="shared" si="1"/>
        <v>6516</v>
      </c>
      <c r="I19" s="9">
        <f t="shared" si="2"/>
        <v>42716</v>
      </c>
      <c r="J19" s="10"/>
      <c r="K19" s="9">
        <v>199800</v>
      </c>
      <c r="L19" s="47" t="s">
        <v>17</v>
      </c>
      <c r="M19" s="9"/>
    </row>
    <row r="20" spans="1:13" ht="15" customHeight="1" x14ac:dyDescent="0.3">
      <c r="A20" s="6">
        <v>66502</v>
      </c>
      <c r="B20" s="45" t="s">
        <v>188</v>
      </c>
      <c r="C20" s="7">
        <v>45564</v>
      </c>
      <c r="D20" s="8">
        <v>1200</v>
      </c>
      <c r="E20" s="9">
        <v>8</v>
      </c>
      <c r="F20" s="9">
        <v>4700</v>
      </c>
      <c r="G20" s="9">
        <f t="shared" si="0"/>
        <v>37600</v>
      </c>
      <c r="H20" s="9">
        <f t="shared" si="1"/>
        <v>6768</v>
      </c>
      <c r="I20" s="9">
        <f t="shared" si="2"/>
        <v>44368</v>
      </c>
      <c r="J20" s="10"/>
      <c r="K20" s="9">
        <v>1198800</v>
      </c>
      <c r="L20" s="47" t="s">
        <v>18</v>
      </c>
      <c r="M20" s="9"/>
    </row>
    <row r="21" spans="1:13" ht="15" customHeight="1" x14ac:dyDescent="0.3">
      <c r="A21" s="6">
        <v>66502</v>
      </c>
      <c r="B21" s="45" t="s">
        <v>188</v>
      </c>
      <c r="C21" s="7">
        <v>45564</v>
      </c>
      <c r="D21" s="8">
        <v>1201</v>
      </c>
      <c r="E21" s="9">
        <v>8</v>
      </c>
      <c r="F21" s="9">
        <v>4700</v>
      </c>
      <c r="G21" s="9">
        <f t="shared" si="0"/>
        <v>37600</v>
      </c>
      <c r="H21" s="9">
        <f t="shared" si="1"/>
        <v>6768</v>
      </c>
      <c r="I21" s="9">
        <f t="shared" si="2"/>
        <v>44368</v>
      </c>
      <c r="J21" s="10"/>
      <c r="K21" s="9">
        <v>1198800</v>
      </c>
      <c r="L21" s="47" t="s">
        <v>19</v>
      </c>
      <c r="M21" s="9"/>
    </row>
    <row r="22" spans="1:13" ht="15" customHeight="1" x14ac:dyDescent="0.3">
      <c r="A22" s="6">
        <v>66502</v>
      </c>
      <c r="B22" s="45" t="s">
        <v>188</v>
      </c>
      <c r="C22" s="7">
        <v>45564</v>
      </c>
      <c r="D22" s="8">
        <v>1202</v>
      </c>
      <c r="E22" s="9">
        <v>8</v>
      </c>
      <c r="F22" s="9">
        <v>4700</v>
      </c>
      <c r="G22" s="9">
        <f t="shared" si="0"/>
        <v>37600</v>
      </c>
      <c r="H22" s="9">
        <f t="shared" si="1"/>
        <v>6768</v>
      </c>
      <c r="I22" s="9">
        <f t="shared" si="2"/>
        <v>44368</v>
      </c>
      <c r="J22" s="10"/>
      <c r="K22" s="9">
        <v>299700</v>
      </c>
      <c r="L22" s="47" t="s">
        <v>20</v>
      </c>
      <c r="M22" s="9"/>
    </row>
    <row r="23" spans="1:13" ht="15" customHeight="1" x14ac:dyDescent="0.3">
      <c r="A23" s="6">
        <v>66502</v>
      </c>
      <c r="B23" s="45" t="s">
        <v>188</v>
      </c>
      <c r="C23" s="7">
        <v>45564</v>
      </c>
      <c r="D23" s="8">
        <v>1203</v>
      </c>
      <c r="E23" s="9">
        <v>8</v>
      </c>
      <c r="F23" s="9">
        <v>4700</v>
      </c>
      <c r="G23" s="9">
        <f t="shared" si="0"/>
        <v>37600</v>
      </c>
      <c r="H23" s="9">
        <f t="shared" si="1"/>
        <v>6768</v>
      </c>
      <c r="I23" s="9">
        <f t="shared" si="2"/>
        <v>44368</v>
      </c>
      <c r="J23" s="10"/>
      <c r="K23" s="9">
        <v>999000</v>
      </c>
      <c r="L23" s="47" t="s">
        <v>21</v>
      </c>
      <c r="M23" s="9"/>
    </row>
    <row r="24" spans="1:13" ht="15" customHeight="1" x14ac:dyDescent="0.3">
      <c r="A24" s="6">
        <v>66502</v>
      </c>
      <c r="B24" s="45" t="s">
        <v>188</v>
      </c>
      <c r="C24" s="7">
        <v>45564</v>
      </c>
      <c r="D24" s="8">
        <v>1204</v>
      </c>
      <c r="E24" s="9">
        <v>7</v>
      </c>
      <c r="F24" s="9">
        <v>4700</v>
      </c>
      <c r="G24" s="9">
        <f t="shared" si="0"/>
        <v>32900</v>
      </c>
      <c r="H24" s="9">
        <f t="shared" si="1"/>
        <v>5922</v>
      </c>
      <c r="I24" s="9">
        <f t="shared" si="2"/>
        <v>38822</v>
      </c>
      <c r="J24" s="10"/>
      <c r="K24" s="9">
        <v>499500</v>
      </c>
      <c r="L24" s="47" t="s">
        <v>22</v>
      </c>
      <c r="M24" s="9"/>
    </row>
    <row r="25" spans="1:13" ht="15" customHeight="1" x14ac:dyDescent="0.3">
      <c r="A25" s="6">
        <v>66502</v>
      </c>
      <c r="B25" s="45" t="s">
        <v>188</v>
      </c>
      <c r="C25" s="7">
        <v>45564</v>
      </c>
      <c r="D25" s="8">
        <v>1208</v>
      </c>
      <c r="E25" s="9">
        <v>7</v>
      </c>
      <c r="F25" s="9">
        <v>4700</v>
      </c>
      <c r="G25" s="9">
        <f t="shared" si="0"/>
        <v>32900</v>
      </c>
      <c r="H25" s="9">
        <f t="shared" si="1"/>
        <v>5922</v>
      </c>
      <c r="I25" s="9">
        <f t="shared" si="2"/>
        <v>38822</v>
      </c>
      <c r="J25" s="10"/>
      <c r="K25" s="9">
        <v>999000</v>
      </c>
      <c r="L25" s="47" t="s">
        <v>23</v>
      </c>
      <c r="M25" s="9"/>
    </row>
    <row r="26" spans="1:13" ht="15" customHeight="1" x14ac:dyDescent="0.3">
      <c r="A26" s="6">
        <v>66502</v>
      </c>
      <c r="B26" s="45" t="s">
        <v>188</v>
      </c>
      <c r="C26" s="7">
        <v>45564</v>
      </c>
      <c r="D26" s="8">
        <v>1209</v>
      </c>
      <c r="E26" s="9">
        <v>8</v>
      </c>
      <c r="F26" s="9">
        <v>4700</v>
      </c>
      <c r="G26" s="9">
        <f t="shared" si="0"/>
        <v>37600</v>
      </c>
      <c r="H26" s="9">
        <f t="shared" si="1"/>
        <v>6768</v>
      </c>
      <c r="I26" s="9">
        <f t="shared" si="2"/>
        <v>44368</v>
      </c>
      <c r="J26" s="10"/>
      <c r="K26" s="9">
        <v>799200</v>
      </c>
      <c r="L26" s="47" t="s">
        <v>24</v>
      </c>
      <c r="M26" s="9"/>
    </row>
    <row r="27" spans="1:13" ht="15" customHeight="1" x14ac:dyDescent="0.3">
      <c r="A27" s="6">
        <v>66502</v>
      </c>
      <c r="B27" s="45" t="s">
        <v>188</v>
      </c>
      <c r="C27" s="7">
        <v>45565</v>
      </c>
      <c r="D27" s="8">
        <v>1210</v>
      </c>
      <c r="E27" s="9">
        <v>8</v>
      </c>
      <c r="F27" s="9">
        <v>4700</v>
      </c>
      <c r="G27" s="9">
        <f t="shared" si="0"/>
        <v>37600</v>
      </c>
      <c r="H27" s="9">
        <f t="shared" si="1"/>
        <v>6768</v>
      </c>
      <c r="I27" s="9">
        <f t="shared" si="2"/>
        <v>44368</v>
      </c>
      <c r="J27" s="10"/>
      <c r="K27" s="9">
        <v>499500</v>
      </c>
      <c r="L27" s="47" t="s">
        <v>25</v>
      </c>
      <c r="M27" s="9"/>
    </row>
    <row r="28" spans="1:13" ht="15" customHeight="1" x14ac:dyDescent="0.3">
      <c r="A28" s="6">
        <v>66502</v>
      </c>
      <c r="B28" s="45" t="s">
        <v>188</v>
      </c>
      <c r="C28" s="7">
        <v>45565</v>
      </c>
      <c r="D28" s="8">
        <v>1211</v>
      </c>
      <c r="E28" s="9">
        <v>8</v>
      </c>
      <c r="F28" s="9">
        <v>4700</v>
      </c>
      <c r="G28" s="9">
        <f t="shared" si="0"/>
        <v>37600</v>
      </c>
      <c r="H28" s="9">
        <f t="shared" si="1"/>
        <v>6768</v>
      </c>
      <c r="I28" s="9">
        <f t="shared" si="2"/>
        <v>44368</v>
      </c>
      <c r="J28" s="10"/>
      <c r="K28" s="9">
        <v>499500</v>
      </c>
      <c r="L28" s="47" t="s">
        <v>26</v>
      </c>
      <c r="M28" s="9"/>
    </row>
    <row r="29" spans="1:13" ht="15" customHeight="1" x14ac:dyDescent="0.3">
      <c r="A29" s="6">
        <v>66502</v>
      </c>
      <c r="B29" s="45" t="s">
        <v>188</v>
      </c>
      <c r="C29" s="7">
        <v>45565</v>
      </c>
      <c r="D29" s="8">
        <v>1212</v>
      </c>
      <c r="E29" s="9">
        <v>8</v>
      </c>
      <c r="F29" s="9">
        <v>4700</v>
      </c>
      <c r="G29" s="9">
        <f t="shared" si="0"/>
        <v>37600</v>
      </c>
      <c r="H29" s="9">
        <f t="shared" si="1"/>
        <v>6768</v>
      </c>
      <c r="I29" s="9">
        <f t="shared" si="2"/>
        <v>44368</v>
      </c>
      <c r="J29" s="10"/>
      <c r="K29" s="9">
        <v>499500</v>
      </c>
      <c r="L29" s="47" t="s">
        <v>27</v>
      </c>
      <c r="M29" s="9"/>
    </row>
    <row r="30" spans="1:13" ht="15" customHeight="1" x14ac:dyDescent="0.3">
      <c r="A30" s="6">
        <v>66502</v>
      </c>
      <c r="B30" s="45" t="s">
        <v>188</v>
      </c>
      <c r="C30" s="7">
        <v>45565</v>
      </c>
      <c r="D30" s="8">
        <v>1213</v>
      </c>
      <c r="E30" s="9">
        <v>8</v>
      </c>
      <c r="F30" s="9">
        <v>4700</v>
      </c>
      <c r="G30" s="9">
        <f t="shared" si="0"/>
        <v>37600</v>
      </c>
      <c r="H30" s="9">
        <f t="shared" si="1"/>
        <v>6768</v>
      </c>
      <c r="I30" s="9">
        <f t="shared" si="2"/>
        <v>44368</v>
      </c>
      <c r="J30" s="10"/>
      <c r="K30" s="9">
        <v>299700</v>
      </c>
      <c r="L30" s="47" t="s">
        <v>28</v>
      </c>
      <c r="M30" s="9"/>
    </row>
    <row r="31" spans="1:13" ht="15" customHeight="1" x14ac:dyDescent="0.3">
      <c r="A31" s="6">
        <v>66502</v>
      </c>
      <c r="B31" s="45" t="s">
        <v>188</v>
      </c>
      <c r="C31" s="7">
        <v>45565</v>
      </c>
      <c r="D31" s="8">
        <v>1214</v>
      </c>
      <c r="E31" s="9">
        <v>7</v>
      </c>
      <c r="F31" s="9">
        <v>4700</v>
      </c>
      <c r="G31" s="9">
        <f t="shared" si="0"/>
        <v>32900</v>
      </c>
      <c r="H31" s="9">
        <f t="shared" si="1"/>
        <v>5922</v>
      </c>
      <c r="I31" s="9">
        <f t="shared" si="2"/>
        <v>38822</v>
      </c>
      <c r="J31" s="10"/>
      <c r="K31" s="9">
        <v>299700</v>
      </c>
      <c r="L31" s="47" t="s">
        <v>29</v>
      </c>
      <c r="M31" s="9"/>
    </row>
    <row r="32" spans="1:13" ht="15" customHeight="1" x14ac:dyDescent="0.3">
      <c r="A32" s="6">
        <v>66502</v>
      </c>
      <c r="B32" s="45" t="s">
        <v>188</v>
      </c>
      <c r="C32" s="7">
        <v>45565</v>
      </c>
      <c r="D32" s="8">
        <v>1215</v>
      </c>
      <c r="E32" s="9">
        <v>8</v>
      </c>
      <c r="F32" s="9">
        <v>4700</v>
      </c>
      <c r="G32" s="9">
        <f t="shared" si="0"/>
        <v>37600</v>
      </c>
      <c r="H32" s="9">
        <f t="shared" si="1"/>
        <v>6768</v>
      </c>
      <c r="I32" s="9">
        <f t="shared" si="2"/>
        <v>44368</v>
      </c>
      <c r="J32" s="10"/>
      <c r="K32" s="9">
        <v>499500</v>
      </c>
      <c r="L32" s="47" t="s">
        <v>30</v>
      </c>
      <c r="M32" s="9"/>
    </row>
    <row r="33" spans="1:13" ht="15" customHeight="1" x14ac:dyDescent="0.3">
      <c r="A33" s="6">
        <v>66502</v>
      </c>
      <c r="B33" s="45" t="s">
        <v>188</v>
      </c>
      <c r="C33" s="7">
        <v>45565</v>
      </c>
      <c r="D33" s="8">
        <v>1216</v>
      </c>
      <c r="E33" s="9">
        <v>8</v>
      </c>
      <c r="F33" s="9">
        <v>4700</v>
      </c>
      <c r="G33" s="9">
        <f t="shared" si="0"/>
        <v>37600</v>
      </c>
      <c r="H33" s="9">
        <f t="shared" si="1"/>
        <v>6768</v>
      </c>
      <c r="I33" s="9">
        <f t="shared" si="2"/>
        <v>44368</v>
      </c>
      <c r="J33" s="10"/>
      <c r="K33" s="9">
        <v>399600</v>
      </c>
      <c r="L33" s="47" t="s">
        <v>31</v>
      </c>
      <c r="M33" s="9"/>
    </row>
    <row r="34" spans="1:13" ht="15" customHeight="1" x14ac:dyDescent="0.3">
      <c r="A34" s="6">
        <v>66502</v>
      </c>
      <c r="B34" s="45" t="s">
        <v>188</v>
      </c>
      <c r="C34" s="7">
        <v>45565</v>
      </c>
      <c r="D34" s="8">
        <v>1217</v>
      </c>
      <c r="E34" s="9">
        <v>7</v>
      </c>
      <c r="F34" s="9">
        <v>4700</v>
      </c>
      <c r="G34" s="9">
        <f t="shared" si="0"/>
        <v>32900</v>
      </c>
      <c r="H34" s="9">
        <f t="shared" si="1"/>
        <v>5922</v>
      </c>
      <c r="I34" s="9">
        <f t="shared" si="2"/>
        <v>38822</v>
      </c>
      <c r="J34" s="10"/>
      <c r="K34" s="9">
        <v>199800</v>
      </c>
      <c r="L34" s="47" t="s">
        <v>32</v>
      </c>
      <c r="M34" s="9"/>
    </row>
    <row r="35" spans="1:13" ht="15" customHeight="1" x14ac:dyDescent="0.3">
      <c r="A35" s="6">
        <v>66502</v>
      </c>
      <c r="B35" s="45" t="s">
        <v>188</v>
      </c>
      <c r="C35" s="7">
        <v>45566</v>
      </c>
      <c r="D35" s="8">
        <v>1225</v>
      </c>
      <c r="E35" s="9">
        <v>8</v>
      </c>
      <c r="F35" s="9">
        <v>4700</v>
      </c>
      <c r="G35" s="9">
        <f t="shared" si="0"/>
        <v>37600</v>
      </c>
      <c r="H35" s="9">
        <f t="shared" si="1"/>
        <v>6768</v>
      </c>
      <c r="I35" s="9">
        <f t="shared" si="2"/>
        <v>44368</v>
      </c>
      <c r="J35" s="10"/>
      <c r="K35" s="9">
        <v>299700</v>
      </c>
      <c r="L35" s="47" t="s">
        <v>33</v>
      </c>
      <c r="M35" s="9"/>
    </row>
    <row r="36" spans="1:13" ht="15" customHeight="1" x14ac:dyDescent="0.3">
      <c r="A36" s="6">
        <v>66502</v>
      </c>
      <c r="B36" s="45" t="s">
        <v>188</v>
      </c>
      <c r="C36" s="7">
        <v>45566</v>
      </c>
      <c r="D36" s="8">
        <v>1226</v>
      </c>
      <c r="E36" s="9">
        <v>8</v>
      </c>
      <c r="F36" s="9">
        <v>4700</v>
      </c>
      <c r="G36" s="9">
        <f t="shared" si="0"/>
        <v>37600</v>
      </c>
      <c r="H36" s="9">
        <f t="shared" si="1"/>
        <v>6768</v>
      </c>
      <c r="I36" s="9">
        <f t="shared" si="2"/>
        <v>44368</v>
      </c>
      <c r="J36" s="10"/>
      <c r="K36" s="9">
        <v>299700</v>
      </c>
      <c r="L36" s="47" t="s">
        <v>34</v>
      </c>
      <c r="M36" s="9"/>
    </row>
    <row r="37" spans="1:13" ht="15" customHeight="1" x14ac:dyDescent="0.3">
      <c r="A37" s="6">
        <v>66502</v>
      </c>
      <c r="B37" s="45" t="s">
        <v>188</v>
      </c>
      <c r="C37" s="7">
        <v>45566</v>
      </c>
      <c r="D37" s="8">
        <v>1227</v>
      </c>
      <c r="E37" s="9">
        <v>8</v>
      </c>
      <c r="F37" s="9">
        <v>4700</v>
      </c>
      <c r="G37" s="9">
        <f t="shared" si="0"/>
        <v>37600</v>
      </c>
      <c r="H37" s="9">
        <f t="shared" si="1"/>
        <v>6768</v>
      </c>
      <c r="I37" s="9">
        <f t="shared" si="2"/>
        <v>44368</v>
      </c>
      <c r="J37" s="10"/>
      <c r="K37" s="9">
        <v>349650</v>
      </c>
      <c r="L37" s="47" t="s">
        <v>35</v>
      </c>
      <c r="M37" s="9"/>
    </row>
    <row r="38" spans="1:13" ht="15" customHeight="1" x14ac:dyDescent="0.3">
      <c r="A38" s="6">
        <v>66502</v>
      </c>
      <c r="B38" s="45" t="s">
        <v>188</v>
      </c>
      <c r="C38" s="7">
        <v>45566</v>
      </c>
      <c r="D38" s="8">
        <v>1228</v>
      </c>
      <c r="E38" s="9">
        <v>7</v>
      </c>
      <c r="F38" s="9">
        <v>4700</v>
      </c>
      <c r="G38" s="9">
        <f t="shared" si="0"/>
        <v>32900</v>
      </c>
      <c r="H38" s="9">
        <f t="shared" si="1"/>
        <v>5922</v>
      </c>
      <c r="I38" s="9">
        <f t="shared" si="2"/>
        <v>38822</v>
      </c>
      <c r="J38" s="10"/>
      <c r="K38" s="9">
        <v>199800</v>
      </c>
      <c r="L38" s="47" t="s">
        <v>36</v>
      </c>
      <c r="M38" s="9"/>
    </row>
    <row r="39" spans="1:13" ht="15" customHeight="1" x14ac:dyDescent="0.3">
      <c r="A39" s="6">
        <v>66502</v>
      </c>
      <c r="B39" s="45" t="s">
        <v>188</v>
      </c>
      <c r="C39" s="7">
        <v>45566</v>
      </c>
      <c r="D39" s="8">
        <v>1229</v>
      </c>
      <c r="E39" s="9">
        <v>7</v>
      </c>
      <c r="F39" s="9">
        <v>4700</v>
      </c>
      <c r="G39" s="9">
        <f t="shared" si="0"/>
        <v>32900</v>
      </c>
      <c r="H39" s="9">
        <f t="shared" si="1"/>
        <v>5922</v>
      </c>
      <c r="I39" s="9">
        <f t="shared" si="2"/>
        <v>38822</v>
      </c>
      <c r="J39" s="10"/>
      <c r="K39" s="9">
        <v>299700</v>
      </c>
      <c r="L39" s="47" t="s">
        <v>185</v>
      </c>
      <c r="M39" s="9"/>
    </row>
    <row r="40" spans="1:13" ht="15" customHeight="1" x14ac:dyDescent="0.3">
      <c r="A40" s="6">
        <v>66502</v>
      </c>
      <c r="B40" s="45" t="s">
        <v>188</v>
      </c>
      <c r="C40" s="7">
        <v>45566</v>
      </c>
      <c r="D40" s="8">
        <v>1230</v>
      </c>
      <c r="E40" s="9">
        <v>8</v>
      </c>
      <c r="F40" s="9">
        <v>4700</v>
      </c>
      <c r="G40" s="9">
        <f t="shared" si="0"/>
        <v>37600</v>
      </c>
      <c r="H40" s="9">
        <f t="shared" si="1"/>
        <v>6768</v>
      </c>
      <c r="I40" s="9">
        <f t="shared" si="2"/>
        <v>44368</v>
      </c>
      <c r="J40" s="10"/>
      <c r="K40" s="9"/>
      <c r="L40" s="47"/>
      <c r="M40" s="9"/>
    </row>
    <row r="41" spans="1:13" ht="15" customHeight="1" x14ac:dyDescent="0.3">
      <c r="A41" s="6">
        <v>66502</v>
      </c>
      <c r="B41" s="45" t="s">
        <v>188</v>
      </c>
      <c r="C41" s="7">
        <v>45566</v>
      </c>
      <c r="D41" s="8">
        <v>1231</v>
      </c>
      <c r="E41" s="9">
        <v>8</v>
      </c>
      <c r="F41" s="9">
        <v>4700</v>
      </c>
      <c r="G41" s="9">
        <f t="shared" si="0"/>
        <v>37600</v>
      </c>
      <c r="H41" s="9">
        <f t="shared" si="1"/>
        <v>6768</v>
      </c>
      <c r="I41" s="9">
        <f t="shared" si="2"/>
        <v>44368</v>
      </c>
      <c r="J41" s="10"/>
      <c r="K41" s="9"/>
      <c r="L41" s="47"/>
      <c r="M41" s="9"/>
    </row>
    <row r="42" spans="1:13" ht="15" customHeight="1" x14ac:dyDescent="0.3">
      <c r="A42" s="6">
        <v>66502</v>
      </c>
      <c r="B42" s="45" t="s">
        <v>188</v>
      </c>
      <c r="C42" s="7">
        <v>45566</v>
      </c>
      <c r="D42" s="8">
        <v>1232</v>
      </c>
      <c r="E42" s="9">
        <v>8</v>
      </c>
      <c r="F42" s="9">
        <v>4700</v>
      </c>
      <c r="G42" s="9">
        <f t="shared" si="0"/>
        <v>37600</v>
      </c>
      <c r="H42" s="9">
        <f t="shared" si="1"/>
        <v>6768</v>
      </c>
      <c r="I42" s="9">
        <f t="shared" si="2"/>
        <v>44368</v>
      </c>
      <c r="J42" s="10"/>
      <c r="K42" s="9"/>
      <c r="L42" s="47"/>
      <c r="M42" s="9"/>
    </row>
    <row r="43" spans="1:13" ht="15" customHeight="1" x14ac:dyDescent="0.3">
      <c r="A43" s="6">
        <v>66502</v>
      </c>
      <c r="B43" s="45" t="s">
        <v>188</v>
      </c>
      <c r="C43" s="7">
        <v>45566</v>
      </c>
      <c r="D43" s="8">
        <v>1233</v>
      </c>
      <c r="E43" s="9">
        <v>7</v>
      </c>
      <c r="F43" s="9">
        <v>4700</v>
      </c>
      <c r="G43" s="9">
        <f t="shared" si="0"/>
        <v>32900</v>
      </c>
      <c r="H43" s="9">
        <f t="shared" si="1"/>
        <v>5922</v>
      </c>
      <c r="I43" s="9">
        <f t="shared" si="2"/>
        <v>38822</v>
      </c>
      <c r="J43" s="10"/>
      <c r="K43" s="9"/>
      <c r="L43" s="47"/>
      <c r="M43" s="9"/>
    </row>
    <row r="44" spans="1:13" ht="15" customHeight="1" x14ac:dyDescent="0.3">
      <c r="A44" s="6">
        <v>66502</v>
      </c>
      <c r="B44" s="45" t="s">
        <v>188</v>
      </c>
      <c r="C44" s="7">
        <v>45566</v>
      </c>
      <c r="D44" s="8">
        <v>1234</v>
      </c>
      <c r="E44" s="9">
        <v>7</v>
      </c>
      <c r="F44" s="9">
        <v>4700</v>
      </c>
      <c r="G44" s="9">
        <f t="shared" si="0"/>
        <v>32900</v>
      </c>
      <c r="H44" s="9">
        <f t="shared" si="1"/>
        <v>5922</v>
      </c>
      <c r="I44" s="9">
        <f t="shared" si="2"/>
        <v>38822</v>
      </c>
      <c r="J44" s="10"/>
      <c r="K44" s="9"/>
      <c r="L44" s="47"/>
      <c r="M44" s="9"/>
    </row>
    <row r="45" spans="1:13" ht="15" customHeight="1" x14ac:dyDescent="0.3">
      <c r="A45" s="6">
        <v>66502</v>
      </c>
      <c r="B45" s="45" t="s">
        <v>188</v>
      </c>
      <c r="C45" s="7">
        <v>45567</v>
      </c>
      <c r="D45" s="8">
        <v>1238</v>
      </c>
      <c r="E45" s="9">
        <v>8</v>
      </c>
      <c r="F45" s="9">
        <v>4700</v>
      </c>
      <c r="G45" s="9">
        <f t="shared" ref="G45:G108" si="3">E45*F45</f>
        <v>37600</v>
      </c>
      <c r="H45" s="9">
        <f t="shared" si="1"/>
        <v>6768</v>
      </c>
      <c r="I45" s="9">
        <f t="shared" ref="I45:I108" si="4">G45+H45</f>
        <v>44368</v>
      </c>
      <c r="J45" s="10"/>
      <c r="K45" s="9"/>
      <c r="L45" s="47"/>
      <c r="M45" s="9"/>
    </row>
    <row r="46" spans="1:13" ht="15" customHeight="1" x14ac:dyDescent="0.3">
      <c r="A46" s="6">
        <v>66502</v>
      </c>
      <c r="B46" s="45" t="s">
        <v>188</v>
      </c>
      <c r="C46" s="7">
        <v>45567</v>
      </c>
      <c r="D46" s="8">
        <v>1239</v>
      </c>
      <c r="E46" s="9">
        <v>8</v>
      </c>
      <c r="F46" s="9">
        <v>4700</v>
      </c>
      <c r="G46" s="9">
        <f t="shared" si="3"/>
        <v>37600</v>
      </c>
      <c r="H46" s="9">
        <f t="shared" si="1"/>
        <v>6768</v>
      </c>
      <c r="I46" s="9">
        <f t="shared" si="4"/>
        <v>44368</v>
      </c>
      <c r="J46" s="10"/>
      <c r="K46" s="9"/>
      <c r="L46" s="47"/>
      <c r="M46" s="9"/>
    </row>
    <row r="47" spans="1:13" ht="15" customHeight="1" x14ac:dyDescent="0.3">
      <c r="A47" s="6">
        <v>66502</v>
      </c>
      <c r="B47" s="45" t="s">
        <v>188</v>
      </c>
      <c r="C47" s="7">
        <v>45567</v>
      </c>
      <c r="D47" s="8">
        <v>1240</v>
      </c>
      <c r="E47" s="9">
        <v>8</v>
      </c>
      <c r="F47" s="9">
        <v>4700</v>
      </c>
      <c r="G47" s="9">
        <f t="shared" si="3"/>
        <v>37600</v>
      </c>
      <c r="H47" s="9">
        <f t="shared" si="1"/>
        <v>6768</v>
      </c>
      <c r="I47" s="9">
        <f t="shared" si="4"/>
        <v>44368</v>
      </c>
      <c r="J47" s="10"/>
      <c r="K47" s="9"/>
      <c r="L47" s="47"/>
      <c r="M47" s="9"/>
    </row>
    <row r="48" spans="1:13" ht="15" customHeight="1" x14ac:dyDescent="0.3">
      <c r="A48" s="6">
        <v>66502</v>
      </c>
      <c r="B48" s="45" t="s">
        <v>188</v>
      </c>
      <c r="C48" s="7">
        <v>45567</v>
      </c>
      <c r="D48" s="8">
        <v>1241</v>
      </c>
      <c r="E48" s="9">
        <v>7.5</v>
      </c>
      <c r="F48" s="9">
        <v>4700</v>
      </c>
      <c r="G48" s="9">
        <f t="shared" si="3"/>
        <v>35250</v>
      </c>
      <c r="H48" s="9">
        <f t="shared" si="1"/>
        <v>6345</v>
      </c>
      <c r="I48" s="9">
        <f t="shared" si="4"/>
        <v>41595</v>
      </c>
      <c r="J48" s="10"/>
      <c r="K48" s="9"/>
      <c r="L48" s="47"/>
      <c r="M48" s="9"/>
    </row>
    <row r="49" spans="1:13" ht="15" customHeight="1" x14ac:dyDescent="0.3">
      <c r="A49" s="6">
        <v>66502</v>
      </c>
      <c r="B49" s="45" t="s">
        <v>188</v>
      </c>
      <c r="C49" s="7">
        <v>45567</v>
      </c>
      <c r="D49" s="8">
        <v>1242</v>
      </c>
      <c r="E49" s="9">
        <v>7.5</v>
      </c>
      <c r="F49" s="9">
        <v>4700</v>
      </c>
      <c r="G49" s="9">
        <f t="shared" si="3"/>
        <v>35250</v>
      </c>
      <c r="H49" s="9">
        <f t="shared" si="1"/>
        <v>6345</v>
      </c>
      <c r="I49" s="9">
        <f t="shared" si="4"/>
        <v>41595</v>
      </c>
      <c r="J49" s="10"/>
      <c r="K49" s="9"/>
      <c r="L49" s="47"/>
      <c r="M49" s="9"/>
    </row>
    <row r="50" spans="1:13" ht="15" customHeight="1" x14ac:dyDescent="0.3">
      <c r="A50" s="6">
        <v>66502</v>
      </c>
      <c r="B50" s="45" t="s">
        <v>188</v>
      </c>
      <c r="C50" s="7">
        <v>45567</v>
      </c>
      <c r="D50" s="8">
        <v>1243</v>
      </c>
      <c r="E50" s="9">
        <v>8</v>
      </c>
      <c r="F50" s="9">
        <v>4700</v>
      </c>
      <c r="G50" s="9">
        <f t="shared" si="3"/>
        <v>37600</v>
      </c>
      <c r="H50" s="9">
        <f t="shared" si="1"/>
        <v>6768</v>
      </c>
      <c r="I50" s="9">
        <f t="shared" si="4"/>
        <v>44368</v>
      </c>
      <c r="J50" s="10"/>
      <c r="K50" s="9"/>
      <c r="L50" s="47"/>
      <c r="M50" s="9"/>
    </row>
    <row r="51" spans="1:13" ht="15" customHeight="1" x14ac:dyDescent="0.3">
      <c r="A51" s="6">
        <v>66502</v>
      </c>
      <c r="B51" s="45" t="s">
        <v>188</v>
      </c>
      <c r="C51" s="7">
        <v>45567</v>
      </c>
      <c r="D51" s="8">
        <v>1244</v>
      </c>
      <c r="E51" s="9">
        <v>7</v>
      </c>
      <c r="F51" s="9">
        <v>4700</v>
      </c>
      <c r="G51" s="9">
        <f t="shared" si="3"/>
        <v>32900</v>
      </c>
      <c r="H51" s="9">
        <f t="shared" si="1"/>
        <v>5922</v>
      </c>
      <c r="I51" s="9">
        <f t="shared" si="4"/>
        <v>38822</v>
      </c>
      <c r="J51" s="10"/>
      <c r="K51" s="9"/>
      <c r="L51" s="47"/>
      <c r="M51" s="9"/>
    </row>
    <row r="52" spans="1:13" ht="15" customHeight="1" x14ac:dyDescent="0.3">
      <c r="A52" s="6">
        <v>66502</v>
      </c>
      <c r="B52" s="45" t="s">
        <v>188</v>
      </c>
      <c r="C52" s="7">
        <v>45567</v>
      </c>
      <c r="D52" s="8">
        <v>1245</v>
      </c>
      <c r="E52" s="9">
        <v>7</v>
      </c>
      <c r="F52" s="9">
        <v>4700</v>
      </c>
      <c r="G52" s="9">
        <f t="shared" si="3"/>
        <v>32900</v>
      </c>
      <c r="H52" s="9">
        <f t="shared" si="1"/>
        <v>5922</v>
      </c>
      <c r="I52" s="9">
        <f t="shared" si="4"/>
        <v>38822</v>
      </c>
      <c r="J52" s="10"/>
      <c r="K52" s="9"/>
      <c r="L52" s="47"/>
      <c r="M52" s="9"/>
    </row>
    <row r="53" spans="1:13" ht="15" customHeight="1" x14ac:dyDescent="0.3">
      <c r="A53" s="6">
        <v>66502</v>
      </c>
      <c r="B53" s="45" t="s">
        <v>188</v>
      </c>
      <c r="C53" s="7">
        <v>45567</v>
      </c>
      <c r="D53" s="8">
        <v>1246</v>
      </c>
      <c r="E53" s="9">
        <v>8</v>
      </c>
      <c r="F53" s="9">
        <v>4700</v>
      </c>
      <c r="G53" s="9">
        <f t="shared" si="3"/>
        <v>37600</v>
      </c>
      <c r="H53" s="9">
        <f t="shared" si="1"/>
        <v>6768</v>
      </c>
      <c r="I53" s="9">
        <f t="shared" si="4"/>
        <v>44368</v>
      </c>
      <c r="J53" s="10"/>
      <c r="K53" s="9"/>
      <c r="L53" s="47"/>
      <c r="M53" s="9"/>
    </row>
    <row r="54" spans="1:13" ht="15" customHeight="1" x14ac:dyDescent="0.3">
      <c r="A54" s="6">
        <v>66502</v>
      </c>
      <c r="B54" s="45" t="s">
        <v>188</v>
      </c>
      <c r="C54" s="7">
        <v>45567</v>
      </c>
      <c r="D54" s="8">
        <v>1247</v>
      </c>
      <c r="E54" s="9">
        <v>8</v>
      </c>
      <c r="F54" s="9">
        <v>4700</v>
      </c>
      <c r="G54" s="9">
        <f t="shared" si="3"/>
        <v>37600</v>
      </c>
      <c r="H54" s="9">
        <f t="shared" si="1"/>
        <v>6768</v>
      </c>
      <c r="I54" s="9">
        <f t="shared" si="4"/>
        <v>44368</v>
      </c>
      <c r="J54" s="10"/>
      <c r="K54" s="9"/>
      <c r="L54" s="47"/>
      <c r="M54" s="9"/>
    </row>
    <row r="55" spans="1:13" ht="15" customHeight="1" x14ac:dyDescent="0.3">
      <c r="A55" s="6">
        <v>66502</v>
      </c>
      <c r="B55" s="45" t="s">
        <v>188</v>
      </c>
      <c r="C55" s="7">
        <v>45567</v>
      </c>
      <c r="D55" s="8">
        <v>1248</v>
      </c>
      <c r="E55" s="9">
        <v>7.5</v>
      </c>
      <c r="F55" s="9">
        <v>4700</v>
      </c>
      <c r="G55" s="9">
        <f t="shared" si="3"/>
        <v>35250</v>
      </c>
      <c r="H55" s="9">
        <f t="shared" si="1"/>
        <v>6345</v>
      </c>
      <c r="I55" s="9">
        <f t="shared" si="4"/>
        <v>41595</v>
      </c>
      <c r="J55" s="10"/>
      <c r="K55" s="9"/>
      <c r="L55" s="47"/>
      <c r="M55" s="9"/>
    </row>
    <row r="56" spans="1:13" ht="15" customHeight="1" x14ac:dyDescent="0.3">
      <c r="A56" s="6">
        <v>66502</v>
      </c>
      <c r="B56" s="45" t="s">
        <v>188</v>
      </c>
      <c r="C56" s="7">
        <v>45568</v>
      </c>
      <c r="D56" s="8">
        <v>1252</v>
      </c>
      <c r="E56" s="9">
        <v>7.5</v>
      </c>
      <c r="F56" s="9">
        <v>4700</v>
      </c>
      <c r="G56" s="9">
        <f t="shared" si="3"/>
        <v>35250</v>
      </c>
      <c r="H56" s="9">
        <f t="shared" si="1"/>
        <v>6345</v>
      </c>
      <c r="I56" s="9">
        <f t="shared" si="4"/>
        <v>41595</v>
      </c>
      <c r="J56" s="10"/>
      <c r="K56" s="9"/>
      <c r="L56" s="47"/>
      <c r="M56" s="9"/>
    </row>
    <row r="57" spans="1:13" ht="15" customHeight="1" x14ac:dyDescent="0.3">
      <c r="A57" s="6">
        <v>66502</v>
      </c>
      <c r="B57" s="45" t="s">
        <v>188</v>
      </c>
      <c r="C57" s="7">
        <v>45568</v>
      </c>
      <c r="D57" s="8">
        <v>1253</v>
      </c>
      <c r="E57" s="9">
        <v>8</v>
      </c>
      <c r="F57" s="9">
        <v>4700</v>
      </c>
      <c r="G57" s="9">
        <f t="shared" si="3"/>
        <v>37600</v>
      </c>
      <c r="H57" s="9">
        <f t="shared" si="1"/>
        <v>6768</v>
      </c>
      <c r="I57" s="9">
        <f t="shared" si="4"/>
        <v>44368</v>
      </c>
      <c r="J57" s="10"/>
      <c r="K57" s="9"/>
      <c r="L57" s="47"/>
      <c r="M57" s="9"/>
    </row>
    <row r="58" spans="1:13" ht="15" customHeight="1" x14ac:dyDescent="0.3">
      <c r="A58" s="6">
        <v>66502</v>
      </c>
      <c r="B58" s="45" t="s">
        <v>188</v>
      </c>
      <c r="C58" s="7">
        <v>45568</v>
      </c>
      <c r="D58" s="8">
        <v>1254</v>
      </c>
      <c r="E58" s="9">
        <v>8</v>
      </c>
      <c r="F58" s="9">
        <v>4700</v>
      </c>
      <c r="G58" s="9">
        <f t="shared" si="3"/>
        <v>37600</v>
      </c>
      <c r="H58" s="9">
        <f t="shared" si="1"/>
        <v>6768</v>
      </c>
      <c r="I58" s="9">
        <f t="shared" si="4"/>
        <v>44368</v>
      </c>
      <c r="J58" s="10"/>
      <c r="K58" s="9"/>
      <c r="L58" s="47"/>
      <c r="M58" s="9"/>
    </row>
    <row r="59" spans="1:13" ht="15" customHeight="1" x14ac:dyDescent="0.3">
      <c r="A59" s="6">
        <v>66502</v>
      </c>
      <c r="B59" s="45" t="s">
        <v>188</v>
      </c>
      <c r="C59" s="7">
        <v>45568</v>
      </c>
      <c r="D59" s="8">
        <v>1255</v>
      </c>
      <c r="E59" s="9">
        <v>8</v>
      </c>
      <c r="F59" s="9">
        <v>4700</v>
      </c>
      <c r="G59" s="9">
        <f t="shared" si="3"/>
        <v>37600</v>
      </c>
      <c r="H59" s="9">
        <f t="shared" si="1"/>
        <v>6768</v>
      </c>
      <c r="I59" s="9">
        <f t="shared" si="4"/>
        <v>44368</v>
      </c>
      <c r="J59" s="10"/>
      <c r="K59" s="9"/>
      <c r="L59" s="47"/>
      <c r="M59" s="9"/>
    </row>
    <row r="60" spans="1:13" ht="15" customHeight="1" x14ac:dyDescent="0.3">
      <c r="A60" s="6">
        <v>66502</v>
      </c>
      <c r="B60" s="45" t="s">
        <v>188</v>
      </c>
      <c r="C60" s="7">
        <v>45568</v>
      </c>
      <c r="D60" s="8">
        <v>1256</v>
      </c>
      <c r="E60" s="9">
        <v>7</v>
      </c>
      <c r="F60" s="9">
        <v>4350</v>
      </c>
      <c r="G60" s="9">
        <f t="shared" si="3"/>
        <v>30450</v>
      </c>
      <c r="H60" s="9">
        <f t="shared" si="1"/>
        <v>5481</v>
      </c>
      <c r="I60" s="9">
        <f t="shared" si="4"/>
        <v>35931</v>
      </c>
      <c r="J60" s="10"/>
      <c r="K60" s="9"/>
      <c r="L60" s="47"/>
      <c r="M60" s="9"/>
    </row>
    <row r="61" spans="1:13" ht="15" customHeight="1" x14ac:dyDescent="0.3">
      <c r="A61" s="6">
        <v>66502</v>
      </c>
      <c r="B61" s="45" t="s">
        <v>188</v>
      </c>
      <c r="C61" s="7">
        <v>45568</v>
      </c>
      <c r="D61" s="8">
        <v>1257</v>
      </c>
      <c r="E61" s="9">
        <v>7.5</v>
      </c>
      <c r="F61" s="9">
        <v>4700</v>
      </c>
      <c r="G61" s="9">
        <f t="shared" si="3"/>
        <v>35250</v>
      </c>
      <c r="H61" s="9">
        <f t="shared" si="1"/>
        <v>6345</v>
      </c>
      <c r="I61" s="9">
        <f t="shared" si="4"/>
        <v>41595</v>
      </c>
      <c r="J61" s="10"/>
      <c r="K61" s="9"/>
      <c r="L61" s="47"/>
      <c r="M61" s="9"/>
    </row>
    <row r="62" spans="1:13" ht="15" customHeight="1" x14ac:dyDescent="0.3">
      <c r="A62" s="6">
        <v>66502</v>
      </c>
      <c r="B62" s="45" t="s">
        <v>188</v>
      </c>
      <c r="C62" s="7">
        <v>45568</v>
      </c>
      <c r="D62" s="8">
        <v>1258</v>
      </c>
      <c r="E62" s="9">
        <v>8</v>
      </c>
      <c r="F62" s="9">
        <v>4700</v>
      </c>
      <c r="G62" s="9">
        <f t="shared" si="3"/>
        <v>37600</v>
      </c>
      <c r="H62" s="9">
        <f t="shared" si="1"/>
        <v>6768</v>
      </c>
      <c r="I62" s="9">
        <f t="shared" si="4"/>
        <v>44368</v>
      </c>
      <c r="J62" s="10"/>
      <c r="K62" s="9"/>
      <c r="L62" s="47"/>
      <c r="M62" s="9"/>
    </row>
    <row r="63" spans="1:13" ht="15" customHeight="1" x14ac:dyDescent="0.3">
      <c r="A63" s="6">
        <v>66502</v>
      </c>
      <c r="B63" s="45" t="s">
        <v>188</v>
      </c>
      <c r="C63" s="7">
        <v>45568</v>
      </c>
      <c r="D63" s="8">
        <v>1259</v>
      </c>
      <c r="E63" s="9">
        <v>7</v>
      </c>
      <c r="F63" s="9">
        <v>4700</v>
      </c>
      <c r="G63" s="9">
        <f t="shared" si="3"/>
        <v>32900</v>
      </c>
      <c r="H63" s="9">
        <f t="shared" si="1"/>
        <v>5922</v>
      </c>
      <c r="I63" s="9">
        <f t="shared" si="4"/>
        <v>38822</v>
      </c>
      <c r="J63" s="10"/>
      <c r="K63" s="9"/>
      <c r="L63" s="47"/>
      <c r="M63" s="9"/>
    </row>
    <row r="64" spans="1:13" ht="15" customHeight="1" x14ac:dyDescent="0.3">
      <c r="A64" s="6">
        <v>66502</v>
      </c>
      <c r="B64" s="45" t="s">
        <v>188</v>
      </c>
      <c r="C64" s="7">
        <v>45568</v>
      </c>
      <c r="D64" s="8">
        <v>1260</v>
      </c>
      <c r="E64" s="9">
        <v>8</v>
      </c>
      <c r="F64" s="9">
        <v>4700</v>
      </c>
      <c r="G64" s="9">
        <f t="shared" si="3"/>
        <v>37600</v>
      </c>
      <c r="H64" s="9">
        <f t="shared" si="1"/>
        <v>6768</v>
      </c>
      <c r="I64" s="9">
        <f t="shared" si="4"/>
        <v>44368</v>
      </c>
      <c r="J64" s="10"/>
      <c r="K64" s="9"/>
      <c r="L64" s="47"/>
      <c r="M64" s="9"/>
    </row>
    <row r="65" spans="1:13" ht="15" customHeight="1" x14ac:dyDescent="0.3">
      <c r="A65" s="6">
        <v>66502</v>
      </c>
      <c r="B65" s="45" t="s">
        <v>188</v>
      </c>
      <c r="C65" s="7">
        <v>45568</v>
      </c>
      <c r="D65" s="8">
        <v>1261</v>
      </c>
      <c r="E65" s="9">
        <v>8</v>
      </c>
      <c r="F65" s="9">
        <v>4700</v>
      </c>
      <c r="G65" s="9">
        <f t="shared" si="3"/>
        <v>37600</v>
      </c>
      <c r="H65" s="9">
        <f t="shared" si="1"/>
        <v>6768</v>
      </c>
      <c r="I65" s="9">
        <f t="shared" si="4"/>
        <v>44368</v>
      </c>
      <c r="J65" s="10"/>
      <c r="K65" s="9"/>
      <c r="L65" s="47"/>
      <c r="M65" s="9"/>
    </row>
    <row r="66" spans="1:13" ht="15" customHeight="1" x14ac:dyDescent="0.3">
      <c r="A66" s="6">
        <v>66502</v>
      </c>
      <c r="B66" s="45" t="s">
        <v>188</v>
      </c>
      <c r="C66" s="7">
        <v>45568</v>
      </c>
      <c r="D66" s="8">
        <v>1262</v>
      </c>
      <c r="E66" s="9">
        <v>7</v>
      </c>
      <c r="F66" s="9">
        <v>4700</v>
      </c>
      <c r="G66" s="9">
        <f t="shared" si="3"/>
        <v>32900</v>
      </c>
      <c r="H66" s="9">
        <f t="shared" si="1"/>
        <v>5922</v>
      </c>
      <c r="I66" s="9">
        <f t="shared" si="4"/>
        <v>38822</v>
      </c>
      <c r="J66" s="10"/>
      <c r="K66" s="9"/>
      <c r="L66" s="47"/>
      <c r="M66" s="9"/>
    </row>
    <row r="67" spans="1:13" ht="15" customHeight="1" x14ac:dyDescent="0.3">
      <c r="A67" s="6">
        <v>66502</v>
      </c>
      <c r="B67" s="45" t="s">
        <v>188</v>
      </c>
      <c r="C67" s="7">
        <v>45568</v>
      </c>
      <c r="D67" s="8">
        <v>1263</v>
      </c>
      <c r="E67" s="9">
        <v>8</v>
      </c>
      <c r="F67" s="9">
        <v>4700</v>
      </c>
      <c r="G67" s="9">
        <f t="shared" si="3"/>
        <v>37600</v>
      </c>
      <c r="H67" s="9">
        <f t="shared" si="1"/>
        <v>6768</v>
      </c>
      <c r="I67" s="9">
        <f t="shared" si="4"/>
        <v>44368</v>
      </c>
      <c r="J67" s="10"/>
      <c r="K67" s="9"/>
      <c r="L67" s="47"/>
      <c r="M67" s="9"/>
    </row>
    <row r="68" spans="1:13" ht="15" customHeight="1" x14ac:dyDescent="0.3">
      <c r="A68" s="6">
        <v>66502</v>
      </c>
      <c r="B68" s="45" t="s">
        <v>188</v>
      </c>
      <c r="C68" s="7">
        <v>45569</v>
      </c>
      <c r="D68" s="8">
        <v>1271</v>
      </c>
      <c r="E68" s="9">
        <v>7.5</v>
      </c>
      <c r="F68" s="9">
        <v>4700</v>
      </c>
      <c r="G68" s="9">
        <f t="shared" si="3"/>
        <v>35250</v>
      </c>
      <c r="H68" s="9">
        <f t="shared" si="1"/>
        <v>6345</v>
      </c>
      <c r="I68" s="9">
        <f t="shared" si="4"/>
        <v>41595</v>
      </c>
      <c r="J68" s="10"/>
      <c r="K68" s="9"/>
      <c r="L68" s="47"/>
      <c r="M68" s="9"/>
    </row>
    <row r="69" spans="1:13" ht="15" customHeight="1" x14ac:dyDescent="0.3">
      <c r="A69" s="6">
        <v>66502</v>
      </c>
      <c r="B69" s="45" t="s">
        <v>188</v>
      </c>
      <c r="C69" s="7">
        <v>45569</v>
      </c>
      <c r="D69" s="8">
        <v>1272</v>
      </c>
      <c r="E69" s="9">
        <v>7.5</v>
      </c>
      <c r="F69" s="9">
        <v>4700</v>
      </c>
      <c r="G69" s="9">
        <f t="shared" si="3"/>
        <v>35250</v>
      </c>
      <c r="H69" s="9">
        <f t="shared" si="1"/>
        <v>6345</v>
      </c>
      <c r="I69" s="9">
        <f t="shared" si="4"/>
        <v>41595</v>
      </c>
      <c r="J69" s="10"/>
      <c r="K69" s="9"/>
      <c r="L69" s="47"/>
      <c r="M69" s="9"/>
    </row>
    <row r="70" spans="1:13" ht="15" customHeight="1" x14ac:dyDescent="0.3">
      <c r="A70" s="6">
        <v>66502</v>
      </c>
      <c r="B70" s="45" t="s">
        <v>188</v>
      </c>
      <c r="C70" s="7">
        <v>45569</v>
      </c>
      <c r="D70" s="8">
        <v>1273</v>
      </c>
      <c r="E70" s="9">
        <v>8</v>
      </c>
      <c r="F70" s="9">
        <v>4350</v>
      </c>
      <c r="G70" s="9">
        <f t="shared" si="3"/>
        <v>34800</v>
      </c>
      <c r="H70" s="9">
        <f t="shared" si="1"/>
        <v>6264</v>
      </c>
      <c r="I70" s="9">
        <f t="shared" si="4"/>
        <v>41064</v>
      </c>
      <c r="J70" s="10"/>
      <c r="K70" s="9"/>
      <c r="L70" s="47"/>
      <c r="M70" s="9"/>
    </row>
    <row r="71" spans="1:13" ht="15" customHeight="1" x14ac:dyDescent="0.3">
      <c r="A71" s="6">
        <v>66502</v>
      </c>
      <c r="B71" s="45" t="s">
        <v>188</v>
      </c>
      <c r="C71" s="7">
        <v>45569</v>
      </c>
      <c r="D71" s="8">
        <v>1274</v>
      </c>
      <c r="E71" s="9">
        <v>8</v>
      </c>
      <c r="F71" s="9">
        <v>4700</v>
      </c>
      <c r="G71" s="9">
        <f t="shared" si="3"/>
        <v>37600</v>
      </c>
      <c r="H71" s="9">
        <f t="shared" si="1"/>
        <v>6768</v>
      </c>
      <c r="I71" s="9">
        <f t="shared" si="4"/>
        <v>44368</v>
      </c>
      <c r="J71" s="10"/>
      <c r="K71" s="9"/>
      <c r="L71" s="47"/>
      <c r="M71" s="9"/>
    </row>
    <row r="72" spans="1:13" ht="15" customHeight="1" x14ac:dyDescent="0.3">
      <c r="A72" s="6">
        <v>66502</v>
      </c>
      <c r="B72" s="45" t="s">
        <v>188</v>
      </c>
      <c r="C72" s="7">
        <v>45569</v>
      </c>
      <c r="D72" s="8">
        <v>1275</v>
      </c>
      <c r="E72" s="9">
        <v>8</v>
      </c>
      <c r="F72" s="9">
        <v>4700</v>
      </c>
      <c r="G72" s="9">
        <f t="shared" si="3"/>
        <v>37600</v>
      </c>
      <c r="H72" s="9">
        <f t="shared" si="1"/>
        <v>6768</v>
      </c>
      <c r="I72" s="9">
        <f t="shared" si="4"/>
        <v>44368</v>
      </c>
      <c r="J72" s="10"/>
      <c r="K72" s="9"/>
      <c r="L72" s="47"/>
      <c r="M72" s="9"/>
    </row>
    <row r="73" spans="1:13" ht="15" customHeight="1" x14ac:dyDescent="0.3">
      <c r="A73" s="6">
        <v>66502</v>
      </c>
      <c r="B73" s="45" t="s">
        <v>188</v>
      </c>
      <c r="C73" s="7">
        <v>45569</v>
      </c>
      <c r="D73" s="8">
        <v>1276</v>
      </c>
      <c r="E73" s="9">
        <v>7</v>
      </c>
      <c r="F73" s="9">
        <v>4700</v>
      </c>
      <c r="G73" s="9">
        <f t="shared" si="3"/>
        <v>32900</v>
      </c>
      <c r="H73" s="9">
        <f t="shared" ref="H73:H136" si="5">G73*18%</f>
        <v>5922</v>
      </c>
      <c r="I73" s="9">
        <f t="shared" si="4"/>
        <v>38822</v>
      </c>
      <c r="J73" s="10"/>
      <c r="K73" s="9"/>
      <c r="L73" s="47"/>
      <c r="M73" s="9"/>
    </row>
    <row r="74" spans="1:13" ht="15" customHeight="1" x14ac:dyDescent="0.3">
      <c r="A74" s="6">
        <v>66502</v>
      </c>
      <c r="B74" s="45" t="s">
        <v>188</v>
      </c>
      <c r="C74" s="7">
        <v>45569</v>
      </c>
      <c r="D74" s="8">
        <v>1277</v>
      </c>
      <c r="E74" s="9">
        <v>8</v>
      </c>
      <c r="F74" s="9">
        <v>4700</v>
      </c>
      <c r="G74" s="9">
        <f t="shared" si="3"/>
        <v>37600</v>
      </c>
      <c r="H74" s="9">
        <f t="shared" si="5"/>
        <v>6768</v>
      </c>
      <c r="I74" s="9">
        <f t="shared" si="4"/>
        <v>44368</v>
      </c>
      <c r="J74" s="10"/>
      <c r="K74" s="9"/>
      <c r="L74" s="47"/>
      <c r="M74" s="9"/>
    </row>
    <row r="75" spans="1:13" ht="15" customHeight="1" x14ac:dyDescent="0.3">
      <c r="A75" s="6">
        <v>66502</v>
      </c>
      <c r="B75" s="45" t="s">
        <v>188</v>
      </c>
      <c r="C75" s="7">
        <v>45569</v>
      </c>
      <c r="D75" s="8">
        <v>1278</v>
      </c>
      <c r="E75" s="9">
        <v>7.5</v>
      </c>
      <c r="F75" s="9">
        <v>4700</v>
      </c>
      <c r="G75" s="9">
        <f t="shared" si="3"/>
        <v>35250</v>
      </c>
      <c r="H75" s="9">
        <f t="shared" si="5"/>
        <v>6345</v>
      </c>
      <c r="I75" s="9">
        <f t="shared" si="4"/>
        <v>41595</v>
      </c>
      <c r="J75" s="10"/>
      <c r="K75" s="9"/>
      <c r="L75" s="47"/>
      <c r="M75" s="9"/>
    </row>
    <row r="76" spans="1:13" ht="15" customHeight="1" x14ac:dyDescent="0.3">
      <c r="A76" s="6">
        <v>66502</v>
      </c>
      <c r="B76" s="45" t="s">
        <v>188</v>
      </c>
      <c r="C76" s="7">
        <v>45569</v>
      </c>
      <c r="D76" s="8">
        <v>1279</v>
      </c>
      <c r="E76" s="9">
        <v>8</v>
      </c>
      <c r="F76" s="9">
        <v>4700</v>
      </c>
      <c r="G76" s="9">
        <f t="shared" si="3"/>
        <v>37600</v>
      </c>
      <c r="H76" s="9">
        <f t="shared" si="5"/>
        <v>6768</v>
      </c>
      <c r="I76" s="9">
        <f t="shared" si="4"/>
        <v>44368</v>
      </c>
      <c r="J76" s="10"/>
      <c r="K76" s="9"/>
      <c r="L76" s="47"/>
      <c r="M76" s="9"/>
    </row>
    <row r="77" spans="1:13" ht="15" customHeight="1" x14ac:dyDescent="0.3">
      <c r="A77" s="6">
        <v>66502</v>
      </c>
      <c r="B77" s="45" t="s">
        <v>188</v>
      </c>
      <c r="C77" s="7">
        <v>45570</v>
      </c>
      <c r="D77" s="8">
        <v>1283</v>
      </c>
      <c r="E77" s="9">
        <v>8</v>
      </c>
      <c r="F77" s="9">
        <v>4350</v>
      </c>
      <c r="G77" s="9">
        <f t="shared" si="3"/>
        <v>34800</v>
      </c>
      <c r="H77" s="9">
        <f t="shared" si="5"/>
        <v>6264</v>
      </c>
      <c r="I77" s="9">
        <f t="shared" si="4"/>
        <v>41064</v>
      </c>
      <c r="J77" s="10"/>
      <c r="K77" s="9"/>
      <c r="L77" s="47"/>
      <c r="M77" s="9"/>
    </row>
    <row r="78" spans="1:13" ht="15" customHeight="1" x14ac:dyDescent="0.3">
      <c r="A78" s="6">
        <v>66502</v>
      </c>
      <c r="B78" s="45" t="s">
        <v>188</v>
      </c>
      <c r="C78" s="7">
        <v>45570</v>
      </c>
      <c r="D78" s="8">
        <v>1284</v>
      </c>
      <c r="E78" s="9">
        <v>7.5</v>
      </c>
      <c r="F78" s="9">
        <v>4700</v>
      </c>
      <c r="G78" s="9">
        <f t="shared" si="3"/>
        <v>35250</v>
      </c>
      <c r="H78" s="9">
        <f t="shared" si="5"/>
        <v>6345</v>
      </c>
      <c r="I78" s="9">
        <f t="shared" si="4"/>
        <v>41595</v>
      </c>
      <c r="J78" s="10"/>
      <c r="K78" s="9"/>
      <c r="L78" s="47"/>
      <c r="M78" s="9"/>
    </row>
    <row r="79" spans="1:13" ht="15" customHeight="1" x14ac:dyDescent="0.3">
      <c r="A79" s="6">
        <v>66502</v>
      </c>
      <c r="B79" s="45" t="s">
        <v>188</v>
      </c>
      <c r="C79" s="7">
        <v>45570</v>
      </c>
      <c r="D79" s="8">
        <v>1285</v>
      </c>
      <c r="E79" s="9">
        <v>7.5</v>
      </c>
      <c r="F79" s="9">
        <v>4700</v>
      </c>
      <c r="G79" s="9">
        <f t="shared" si="3"/>
        <v>35250</v>
      </c>
      <c r="H79" s="9">
        <f t="shared" si="5"/>
        <v>6345</v>
      </c>
      <c r="I79" s="9">
        <f t="shared" si="4"/>
        <v>41595</v>
      </c>
      <c r="J79" s="10"/>
      <c r="K79" s="9"/>
      <c r="L79" s="47"/>
      <c r="M79" s="9"/>
    </row>
    <row r="80" spans="1:13" ht="15" customHeight="1" x14ac:dyDescent="0.3">
      <c r="A80" s="6">
        <v>66502</v>
      </c>
      <c r="B80" s="45" t="s">
        <v>188</v>
      </c>
      <c r="C80" s="7">
        <v>45570</v>
      </c>
      <c r="D80" s="8">
        <v>1286</v>
      </c>
      <c r="E80" s="9">
        <v>8</v>
      </c>
      <c r="F80" s="9">
        <v>4700</v>
      </c>
      <c r="G80" s="9">
        <f t="shared" si="3"/>
        <v>37600</v>
      </c>
      <c r="H80" s="9">
        <f t="shared" si="5"/>
        <v>6768</v>
      </c>
      <c r="I80" s="9">
        <f t="shared" si="4"/>
        <v>44368</v>
      </c>
      <c r="J80" s="10"/>
      <c r="K80" s="9"/>
      <c r="L80" s="47"/>
      <c r="M80" s="9"/>
    </row>
    <row r="81" spans="1:13" ht="15" customHeight="1" x14ac:dyDescent="0.3">
      <c r="A81" s="6">
        <v>66502</v>
      </c>
      <c r="B81" s="45" t="s">
        <v>188</v>
      </c>
      <c r="C81" s="7">
        <v>45570</v>
      </c>
      <c r="D81" s="8">
        <v>1287</v>
      </c>
      <c r="E81" s="9">
        <v>8</v>
      </c>
      <c r="F81" s="9">
        <v>4700</v>
      </c>
      <c r="G81" s="9">
        <f t="shared" si="3"/>
        <v>37600</v>
      </c>
      <c r="H81" s="9">
        <f t="shared" si="5"/>
        <v>6768</v>
      </c>
      <c r="I81" s="9">
        <f t="shared" si="4"/>
        <v>44368</v>
      </c>
      <c r="J81" s="10"/>
      <c r="K81" s="9"/>
      <c r="L81" s="47"/>
      <c r="M81" s="9"/>
    </row>
    <row r="82" spans="1:13" ht="15" customHeight="1" x14ac:dyDescent="0.3">
      <c r="A82" s="6">
        <v>66502</v>
      </c>
      <c r="B82" s="45" t="s">
        <v>188</v>
      </c>
      <c r="C82" s="7">
        <v>45570</v>
      </c>
      <c r="D82" s="8">
        <v>1288</v>
      </c>
      <c r="E82" s="9">
        <v>7</v>
      </c>
      <c r="F82" s="9">
        <v>4700</v>
      </c>
      <c r="G82" s="9">
        <f t="shared" si="3"/>
        <v>32900</v>
      </c>
      <c r="H82" s="9">
        <f t="shared" si="5"/>
        <v>5922</v>
      </c>
      <c r="I82" s="9">
        <f t="shared" si="4"/>
        <v>38822</v>
      </c>
      <c r="J82" s="10"/>
      <c r="K82" s="9"/>
      <c r="L82" s="47"/>
      <c r="M82" s="9"/>
    </row>
    <row r="83" spans="1:13" ht="15" customHeight="1" x14ac:dyDescent="0.3">
      <c r="A83" s="6">
        <v>66502</v>
      </c>
      <c r="B83" s="45" t="s">
        <v>188</v>
      </c>
      <c r="C83" s="7">
        <v>45570</v>
      </c>
      <c r="D83" s="8">
        <v>1289</v>
      </c>
      <c r="E83" s="9">
        <v>7</v>
      </c>
      <c r="F83" s="9">
        <v>4700</v>
      </c>
      <c r="G83" s="9">
        <f t="shared" si="3"/>
        <v>32900</v>
      </c>
      <c r="H83" s="9">
        <f t="shared" si="5"/>
        <v>5922</v>
      </c>
      <c r="I83" s="9">
        <f t="shared" si="4"/>
        <v>38822</v>
      </c>
      <c r="J83" s="10"/>
      <c r="K83" s="9"/>
      <c r="L83" s="47"/>
      <c r="M83" s="9"/>
    </row>
    <row r="84" spans="1:13" ht="15" customHeight="1" x14ac:dyDescent="0.3">
      <c r="A84" s="6">
        <v>66502</v>
      </c>
      <c r="B84" s="45" t="s">
        <v>188</v>
      </c>
      <c r="C84" s="7">
        <v>45570</v>
      </c>
      <c r="D84" s="8">
        <v>1290</v>
      </c>
      <c r="E84" s="9">
        <v>8</v>
      </c>
      <c r="F84" s="9">
        <v>4700</v>
      </c>
      <c r="G84" s="9">
        <f t="shared" si="3"/>
        <v>37600</v>
      </c>
      <c r="H84" s="9">
        <f t="shared" si="5"/>
        <v>6768</v>
      </c>
      <c r="I84" s="9">
        <f t="shared" si="4"/>
        <v>44368</v>
      </c>
      <c r="J84" s="10"/>
      <c r="K84" s="9"/>
      <c r="L84" s="47"/>
      <c r="M84" s="9"/>
    </row>
    <row r="85" spans="1:13" ht="15" customHeight="1" x14ac:dyDescent="0.3">
      <c r="A85" s="6">
        <v>66502</v>
      </c>
      <c r="B85" s="45" t="s">
        <v>188</v>
      </c>
      <c r="C85" s="7">
        <v>45570</v>
      </c>
      <c r="D85" s="8">
        <v>1291</v>
      </c>
      <c r="E85" s="9">
        <v>7.5</v>
      </c>
      <c r="F85" s="9">
        <v>4700</v>
      </c>
      <c r="G85" s="9">
        <f t="shared" si="3"/>
        <v>35250</v>
      </c>
      <c r="H85" s="9">
        <f t="shared" si="5"/>
        <v>6345</v>
      </c>
      <c r="I85" s="9">
        <f t="shared" si="4"/>
        <v>41595</v>
      </c>
      <c r="J85" s="10"/>
      <c r="K85" s="9"/>
      <c r="L85" s="47"/>
      <c r="M85" s="9"/>
    </row>
    <row r="86" spans="1:13" ht="15" customHeight="1" x14ac:dyDescent="0.3">
      <c r="A86" s="6">
        <v>66502</v>
      </c>
      <c r="B86" s="45" t="s">
        <v>188</v>
      </c>
      <c r="C86" s="7">
        <v>45570</v>
      </c>
      <c r="D86" s="8">
        <v>1292</v>
      </c>
      <c r="E86" s="9">
        <v>8</v>
      </c>
      <c r="F86" s="9">
        <v>4700</v>
      </c>
      <c r="G86" s="9">
        <f t="shared" si="3"/>
        <v>37600</v>
      </c>
      <c r="H86" s="9">
        <f t="shared" si="5"/>
        <v>6768</v>
      </c>
      <c r="I86" s="9">
        <f t="shared" si="4"/>
        <v>44368</v>
      </c>
      <c r="J86" s="10"/>
      <c r="K86" s="9"/>
      <c r="L86" s="47"/>
      <c r="M86" s="9"/>
    </row>
    <row r="87" spans="1:13" ht="15" customHeight="1" x14ac:dyDescent="0.3">
      <c r="A87" s="6">
        <v>66502</v>
      </c>
      <c r="B87" s="45" t="s">
        <v>188</v>
      </c>
      <c r="C87" s="7">
        <v>45571</v>
      </c>
      <c r="D87" s="8">
        <v>1297</v>
      </c>
      <c r="E87" s="9">
        <v>7.5</v>
      </c>
      <c r="F87" s="9">
        <v>4700</v>
      </c>
      <c r="G87" s="9">
        <f t="shared" si="3"/>
        <v>35250</v>
      </c>
      <c r="H87" s="9">
        <f t="shared" si="5"/>
        <v>6345</v>
      </c>
      <c r="I87" s="9">
        <f t="shared" si="4"/>
        <v>41595</v>
      </c>
      <c r="J87" s="10"/>
      <c r="K87" s="9"/>
      <c r="L87" s="47"/>
      <c r="M87" s="9"/>
    </row>
    <row r="88" spans="1:13" ht="15" customHeight="1" x14ac:dyDescent="0.3">
      <c r="A88" s="6">
        <v>66502</v>
      </c>
      <c r="B88" s="45" t="s">
        <v>188</v>
      </c>
      <c r="C88" s="7">
        <v>45571</v>
      </c>
      <c r="D88" s="8">
        <v>1298</v>
      </c>
      <c r="E88" s="9">
        <v>8</v>
      </c>
      <c r="F88" s="9">
        <v>4350</v>
      </c>
      <c r="G88" s="9">
        <f t="shared" si="3"/>
        <v>34800</v>
      </c>
      <c r="H88" s="9">
        <f t="shared" si="5"/>
        <v>6264</v>
      </c>
      <c r="I88" s="9">
        <f t="shared" si="4"/>
        <v>41064</v>
      </c>
      <c r="J88" s="10"/>
      <c r="K88" s="9"/>
      <c r="L88" s="47"/>
      <c r="M88" s="9"/>
    </row>
    <row r="89" spans="1:13" ht="15" customHeight="1" x14ac:dyDescent="0.3">
      <c r="A89" s="6">
        <v>66502</v>
      </c>
      <c r="B89" s="45" t="s">
        <v>188</v>
      </c>
      <c r="C89" s="7">
        <v>45571</v>
      </c>
      <c r="D89" s="8">
        <v>1299</v>
      </c>
      <c r="E89" s="9">
        <v>7</v>
      </c>
      <c r="F89" s="9">
        <v>4700</v>
      </c>
      <c r="G89" s="9">
        <f t="shared" si="3"/>
        <v>32900</v>
      </c>
      <c r="H89" s="9">
        <f t="shared" si="5"/>
        <v>5922</v>
      </c>
      <c r="I89" s="9">
        <f t="shared" si="4"/>
        <v>38822</v>
      </c>
      <c r="J89" s="10"/>
      <c r="K89" s="9"/>
      <c r="L89" s="47"/>
      <c r="M89" s="9"/>
    </row>
    <row r="90" spans="1:13" ht="15" customHeight="1" x14ac:dyDescent="0.3">
      <c r="A90" s="6">
        <v>66502</v>
      </c>
      <c r="B90" s="45" t="s">
        <v>188</v>
      </c>
      <c r="C90" s="7">
        <v>45571</v>
      </c>
      <c r="D90" s="8">
        <v>1300</v>
      </c>
      <c r="E90" s="9">
        <v>8</v>
      </c>
      <c r="F90" s="9">
        <v>4700</v>
      </c>
      <c r="G90" s="9">
        <f t="shared" si="3"/>
        <v>37600</v>
      </c>
      <c r="H90" s="9">
        <f t="shared" si="5"/>
        <v>6768</v>
      </c>
      <c r="I90" s="9">
        <f t="shared" si="4"/>
        <v>44368</v>
      </c>
      <c r="J90" s="10"/>
      <c r="K90" s="9"/>
      <c r="L90" s="47"/>
      <c r="M90" s="9"/>
    </row>
    <row r="91" spans="1:13" ht="15" customHeight="1" x14ac:dyDescent="0.3">
      <c r="A91" s="6">
        <v>66502</v>
      </c>
      <c r="B91" s="45" t="s">
        <v>188</v>
      </c>
      <c r="C91" s="7">
        <v>45571</v>
      </c>
      <c r="D91" s="8">
        <v>1301</v>
      </c>
      <c r="E91" s="9">
        <v>7.5</v>
      </c>
      <c r="F91" s="9">
        <v>4700</v>
      </c>
      <c r="G91" s="9">
        <f t="shared" si="3"/>
        <v>35250</v>
      </c>
      <c r="H91" s="9">
        <f t="shared" si="5"/>
        <v>6345</v>
      </c>
      <c r="I91" s="9">
        <f t="shared" si="4"/>
        <v>41595</v>
      </c>
      <c r="J91" s="10"/>
      <c r="K91" s="9"/>
      <c r="L91" s="47"/>
      <c r="M91" s="9"/>
    </row>
    <row r="92" spans="1:13" ht="15" customHeight="1" x14ac:dyDescent="0.3">
      <c r="A92" s="6">
        <v>66502</v>
      </c>
      <c r="B92" s="45" t="s">
        <v>188</v>
      </c>
      <c r="C92" s="7">
        <v>45571</v>
      </c>
      <c r="D92" s="8">
        <v>1302</v>
      </c>
      <c r="E92" s="9">
        <v>7</v>
      </c>
      <c r="F92" s="9">
        <v>4350</v>
      </c>
      <c r="G92" s="9">
        <f t="shared" si="3"/>
        <v>30450</v>
      </c>
      <c r="H92" s="9">
        <f t="shared" si="5"/>
        <v>5481</v>
      </c>
      <c r="I92" s="9">
        <f t="shared" si="4"/>
        <v>35931</v>
      </c>
      <c r="J92" s="10"/>
      <c r="K92" s="9"/>
      <c r="L92" s="47"/>
      <c r="M92" s="9"/>
    </row>
    <row r="93" spans="1:13" ht="15" customHeight="1" x14ac:dyDescent="0.3">
      <c r="A93" s="6">
        <v>66502</v>
      </c>
      <c r="B93" s="45" t="s">
        <v>188</v>
      </c>
      <c r="C93" s="7">
        <v>45571</v>
      </c>
      <c r="D93" s="8">
        <v>1303</v>
      </c>
      <c r="E93" s="9">
        <v>7</v>
      </c>
      <c r="F93" s="9">
        <v>4700</v>
      </c>
      <c r="G93" s="9">
        <f t="shared" si="3"/>
        <v>32900</v>
      </c>
      <c r="H93" s="9">
        <f t="shared" si="5"/>
        <v>5922</v>
      </c>
      <c r="I93" s="9">
        <f t="shared" si="4"/>
        <v>38822</v>
      </c>
      <c r="J93" s="10"/>
      <c r="K93" s="9"/>
      <c r="L93" s="47"/>
      <c r="M93" s="9"/>
    </row>
    <row r="94" spans="1:13" ht="15" customHeight="1" x14ac:dyDescent="0.3">
      <c r="A94" s="6">
        <v>66502</v>
      </c>
      <c r="B94" s="45" t="s">
        <v>188</v>
      </c>
      <c r="C94" s="7">
        <v>45571</v>
      </c>
      <c r="D94" s="8">
        <v>1304</v>
      </c>
      <c r="E94" s="9">
        <v>8</v>
      </c>
      <c r="F94" s="9">
        <v>4700</v>
      </c>
      <c r="G94" s="9">
        <f t="shared" si="3"/>
        <v>37600</v>
      </c>
      <c r="H94" s="9">
        <f t="shared" si="5"/>
        <v>6768</v>
      </c>
      <c r="I94" s="9">
        <f t="shared" si="4"/>
        <v>44368</v>
      </c>
      <c r="J94" s="10"/>
      <c r="K94" s="9"/>
      <c r="L94" s="47"/>
      <c r="M94" s="9"/>
    </row>
    <row r="95" spans="1:13" ht="15" customHeight="1" x14ac:dyDescent="0.3">
      <c r="A95" s="6">
        <v>66502</v>
      </c>
      <c r="B95" s="45" t="s">
        <v>188</v>
      </c>
      <c r="C95" s="7">
        <v>45571</v>
      </c>
      <c r="D95" s="8">
        <v>1306</v>
      </c>
      <c r="E95" s="9">
        <v>7.5</v>
      </c>
      <c r="F95" s="9">
        <v>4700</v>
      </c>
      <c r="G95" s="9">
        <f t="shared" si="3"/>
        <v>35250</v>
      </c>
      <c r="H95" s="9">
        <f t="shared" si="5"/>
        <v>6345</v>
      </c>
      <c r="I95" s="9">
        <f t="shared" si="4"/>
        <v>41595</v>
      </c>
      <c r="J95" s="10"/>
      <c r="K95" s="9"/>
      <c r="L95" s="47"/>
      <c r="M95" s="9"/>
    </row>
    <row r="96" spans="1:13" ht="15" customHeight="1" x14ac:dyDescent="0.3">
      <c r="A96" s="6">
        <v>66502</v>
      </c>
      <c r="B96" s="45" t="s">
        <v>188</v>
      </c>
      <c r="C96" s="7">
        <v>45571</v>
      </c>
      <c r="D96" s="8">
        <v>1307</v>
      </c>
      <c r="E96" s="9">
        <v>8</v>
      </c>
      <c r="F96" s="9">
        <v>4700</v>
      </c>
      <c r="G96" s="9">
        <f t="shared" si="3"/>
        <v>37600</v>
      </c>
      <c r="H96" s="9">
        <f t="shared" si="5"/>
        <v>6768</v>
      </c>
      <c r="I96" s="9">
        <f t="shared" si="4"/>
        <v>44368</v>
      </c>
      <c r="J96" s="10"/>
      <c r="K96" s="9"/>
      <c r="L96" s="47"/>
      <c r="M96" s="9"/>
    </row>
    <row r="97" spans="1:13" ht="15" customHeight="1" x14ac:dyDescent="0.3">
      <c r="A97" s="6">
        <v>66502</v>
      </c>
      <c r="B97" s="45" t="s">
        <v>188</v>
      </c>
      <c r="C97" s="91">
        <v>45571</v>
      </c>
      <c r="D97" s="93">
        <v>1309</v>
      </c>
      <c r="E97" s="9">
        <v>5</v>
      </c>
      <c r="F97" s="9">
        <v>4700</v>
      </c>
      <c r="G97" s="9">
        <f t="shared" si="3"/>
        <v>23500</v>
      </c>
      <c r="H97" s="9">
        <f t="shared" si="5"/>
        <v>4230</v>
      </c>
      <c r="I97" s="9">
        <f t="shared" si="4"/>
        <v>27730</v>
      </c>
      <c r="J97" s="10"/>
      <c r="K97" s="9"/>
      <c r="L97" s="47"/>
      <c r="M97" s="9"/>
    </row>
    <row r="98" spans="1:13" ht="15" customHeight="1" x14ac:dyDescent="0.3">
      <c r="A98" s="6">
        <v>66502</v>
      </c>
      <c r="B98" s="45" t="s">
        <v>188</v>
      </c>
      <c r="C98" s="92"/>
      <c r="D98" s="94"/>
      <c r="E98" s="9">
        <v>2.5</v>
      </c>
      <c r="F98" s="9">
        <v>4700</v>
      </c>
      <c r="G98" s="9">
        <f t="shared" si="3"/>
        <v>11750</v>
      </c>
      <c r="H98" s="9">
        <f t="shared" si="5"/>
        <v>2115</v>
      </c>
      <c r="I98" s="9">
        <f t="shared" si="4"/>
        <v>13865</v>
      </c>
      <c r="J98" s="10"/>
      <c r="K98" s="9"/>
      <c r="L98" s="47"/>
      <c r="M98" s="9"/>
    </row>
    <row r="99" spans="1:13" ht="15" customHeight="1" x14ac:dyDescent="0.3">
      <c r="A99" s="6">
        <v>66502</v>
      </c>
      <c r="B99" s="45" t="s">
        <v>188</v>
      </c>
      <c r="C99" s="7">
        <v>45571</v>
      </c>
      <c r="D99" s="8">
        <v>1310</v>
      </c>
      <c r="E99" s="9">
        <v>8</v>
      </c>
      <c r="F99" s="9">
        <v>4700</v>
      </c>
      <c r="G99" s="9">
        <f t="shared" si="3"/>
        <v>37600</v>
      </c>
      <c r="H99" s="9">
        <f t="shared" si="5"/>
        <v>6768</v>
      </c>
      <c r="I99" s="9">
        <f t="shared" si="4"/>
        <v>44368</v>
      </c>
      <c r="J99" s="10"/>
      <c r="K99" s="9"/>
      <c r="L99" s="47"/>
      <c r="M99" s="9"/>
    </row>
    <row r="100" spans="1:13" ht="15" customHeight="1" x14ac:dyDescent="0.3">
      <c r="A100" s="6">
        <v>66502</v>
      </c>
      <c r="B100" s="45" t="s">
        <v>188</v>
      </c>
      <c r="C100" s="7">
        <v>45571</v>
      </c>
      <c r="D100" s="8">
        <v>1311</v>
      </c>
      <c r="E100" s="9">
        <v>7</v>
      </c>
      <c r="F100" s="9">
        <v>4700</v>
      </c>
      <c r="G100" s="9">
        <f t="shared" si="3"/>
        <v>32900</v>
      </c>
      <c r="H100" s="9">
        <f t="shared" si="5"/>
        <v>5922</v>
      </c>
      <c r="I100" s="9">
        <f t="shared" si="4"/>
        <v>38822</v>
      </c>
      <c r="J100" s="10"/>
      <c r="K100" s="9"/>
      <c r="L100" s="47"/>
      <c r="M100" s="9"/>
    </row>
    <row r="101" spans="1:13" ht="15" customHeight="1" x14ac:dyDescent="0.3">
      <c r="A101" s="6">
        <v>66502</v>
      </c>
      <c r="B101" s="45" t="s">
        <v>188</v>
      </c>
      <c r="C101" s="7">
        <v>45571</v>
      </c>
      <c r="D101" s="8">
        <v>1312</v>
      </c>
      <c r="E101" s="9">
        <v>7.5</v>
      </c>
      <c r="F101" s="9">
        <v>4700</v>
      </c>
      <c r="G101" s="9">
        <f t="shared" si="3"/>
        <v>35250</v>
      </c>
      <c r="H101" s="9">
        <f t="shared" si="5"/>
        <v>6345</v>
      </c>
      <c r="I101" s="9">
        <f t="shared" si="4"/>
        <v>41595</v>
      </c>
      <c r="J101" s="10"/>
      <c r="K101" s="9"/>
      <c r="L101" s="47"/>
      <c r="M101" s="9"/>
    </row>
    <row r="102" spans="1:13" ht="15" customHeight="1" x14ac:dyDescent="0.3">
      <c r="A102" s="6">
        <v>66502</v>
      </c>
      <c r="B102" s="45" t="s">
        <v>188</v>
      </c>
      <c r="C102" s="7">
        <v>45572</v>
      </c>
      <c r="D102" s="8">
        <v>1316</v>
      </c>
      <c r="E102" s="9">
        <v>7</v>
      </c>
      <c r="F102" s="9">
        <v>4700</v>
      </c>
      <c r="G102" s="9">
        <f t="shared" si="3"/>
        <v>32900</v>
      </c>
      <c r="H102" s="9">
        <f t="shared" si="5"/>
        <v>5922</v>
      </c>
      <c r="I102" s="9">
        <f t="shared" si="4"/>
        <v>38822</v>
      </c>
      <c r="J102" s="10"/>
      <c r="K102" s="9"/>
      <c r="L102" s="47"/>
      <c r="M102" s="9"/>
    </row>
    <row r="103" spans="1:13" ht="15" customHeight="1" x14ac:dyDescent="0.3">
      <c r="A103" s="6">
        <v>66502</v>
      </c>
      <c r="B103" s="45" t="s">
        <v>188</v>
      </c>
      <c r="C103" s="7">
        <v>45572</v>
      </c>
      <c r="D103" s="8">
        <v>1317</v>
      </c>
      <c r="E103" s="9">
        <v>7.5</v>
      </c>
      <c r="F103" s="9">
        <v>4700</v>
      </c>
      <c r="G103" s="9">
        <f t="shared" si="3"/>
        <v>35250</v>
      </c>
      <c r="H103" s="9">
        <f t="shared" si="5"/>
        <v>6345</v>
      </c>
      <c r="I103" s="9">
        <f t="shared" si="4"/>
        <v>41595</v>
      </c>
      <c r="J103" s="10"/>
      <c r="K103" s="9"/>
      <c r="L103" s="47"/>
      <c r="M103" s="9"/>
    </row>
    <row r="104" spans="1:13" ht="15" customHeight="1" x14ac:dyDescent="0.3">
      <c r="A104" s="6">
        <v>66502</v>
      </c>
      <c r="B104" s="45" t="s">
        <v>188</v>
      </c>
      <c r="C104" s="7">
        <v>45572</v>
      </c>
      <c r="D104" s="8">
        <v>1318</v>
      </c>
      <c r="E104" s="9">
        <v>7.5</v>
      </c>
      <c r="F104" s="9">
        <v>4700</v>
      </c>
      <c r="G104" s="9">
        <f t="shared" si="3"/>
        <v>35250</v>
      </c>
      <c r="H104" s="9">
        <f t="shared" si="5"/>
        <v>6345</v>
      </c>
      <c r="I104" s="9">
        <f t="shared" si="4"/>
        <v>41595</v>
      </c>
      <c r="J104" s="10"/>
      <c r="K104" s="9"/>
      <c r="L104" s="47"/>
      <c r="M104" s="9"/>
    </row>
    <row r="105" spans="1:13" ht="15" customHeight="1" x14ac:dyDescent="0.3">
      <c r="A105" s="6">
        <v>66502</v>
      </c>
      <c r="B105" s="45" t="s">
        <v>188</v>
      </c>
      <c r="C105" s="7">
        <v>45572</v>
      </c>
      <c r="D105" s="8">
        <v>1319</v>
      </c>
      <c r="E105" s="9">
        <v>8</v>
      </c>
      <c r="F105" s="9">
        <v>4700</v>
      </c>
      <c r="G105" s="9">
        <f t="shared" si="3"/>
        <v>37600</v>
      </c>
      <c r="H105" s="9">
        <f t="shared" si="5"/>
        <v>6768</v>
      </c>
      <c r="I105" s="9">
        <f t="shared" si="4"/>
        <v>44368</v>
      </c>
      <c r="J105" s="10"/>
      <c r="K105" s="9"/>
      <c r="L105" s="47"/>
      <c r="M105" s="9"/>
    </row>
    <row r="106" spans="1:13" ht="15" customHeight="1" x14ac:dyDescent="0.3">
      <c r="A106" s="6">
        <v>66502</v>
      </c>
      <c r="B106" s="45" t="s">
        <v>188</v>
      </c>
      <c r="C106" s="7">
        <v>45572</v>
      </c>
      <c r="D106" s="8">
        <v>1320</v>
      </c>
      <c r="E106" s="9">
        <v>7</v>
      </c>
      <c r="F106" s="9">
        <v>4700</v>
      </c>
      <c r="G106" s="9">
        <f t="shared" si="3"/>
        <v>32900</v>
      </c>
      <c r="H106" s="9">
        <f t="shared" si="5"/>
        <v>5922</v>
      </c>
      <c r="I106" s="9">
        <f t="shared" si="4"/>
        <v>38822</v>
      </c>
      <c r="J106" s="10"/>
      <c r="K106" s="9"/>
      <c r="L106" s="47"/>
      <c r="M106" s="9"/>
    </row>
    <row r="107" spans="1:13" ht="15" customHeight="1" x14ac:dyDescent="0.3">
      <c r="A107" s="6">
        <v>66502</v>
      </c>
      <c r="B107" s="45" t="s">
        <v>188</v>
      </c>
      <c r="C107" s="7">
        <v>45572</v>
      </c>
      <c r="D107" s="8">
        <v>1321</v>
      </c>
      <c r="E107" s="9">
        <v>7</v>
      </c>
      <c r="F107" s="9">
        <v>4525</v>
      </c>
      <c r="G107" s="9">
        <f t="shared" si="3"/>
        <v>31675</v>
      </c>
      <c r="H107" s="9">
        <f t="shared" si="5"/>
        <v>5701.5</v>
      </c>
      <c r="I107" s="9">
        <f t="shared" si="4"/>
        <v>37376.5</v>
      </c>
      <c r="J107" s="10"/>
      <c r="K107" s="9"/>
      <c r="L107" s="47"/>
      <c r="M107" s="9"/>
    </row>
    <row r="108" spans="1:13" ht="15" customHeight="1" x14ac:dyDescent="0.3">
      <c r="A108" s="6">
        <v>66502</v>
      </c>
      <c r="B108" s="45" t="s">
        <v>188</v>
      </c>
      <c r="C108" s="7">
        <v>45572</v>
      </c>
      <c r="D108" s="8">
        <v>1322</v>
      </c>
      <c r="E108" s="9">
        <v>8</v>
      </c>
      <c r="F108" s="9">
        <v>4700</v>
      </c>
      <c r="G108" s="9">
        <f t="shared" si="3"/>
        <v>37600</v>
      </c>
      <c r="H108" s="9">
        <f t="shared" si="5"/>
        <v>6768</v>
      </c>
      <c r="I108" s="9">
        <f t="shared" si="4"/>
        <v>44368</v>
      </c>
      <c r="J108" s="10"/>
      <c r="K108" s="9"/>
      <c r="L108" s="47"/>
      <c r="M108" s="9"/>
    </row>
    <row r="109" spans="1:13" ht="15" customHeight="1" x14ac:dyDescent="0.3">
      <c r="A109" s="6">
        <v>66502</v>
      </c>
      <c r="B109" s="45" t="s">
        <v>188</v>
      </c>
      <c r="C109" s="7">
        <v>45572</v>
      </c>
      <c r="D109" s="8">
        <v>1323</v>
      </c>
      <c r="E109" s="9">
        <v>8</v>
      </c>
      <c r="F109" s="9">
        <v>4350</v>
      </c>
      <c r="G109" s="9">
        <f t="shared" ref="G109:G129" si="6">E109*F109</f>
        <v>34800</v>
      </c>
      <c r="H109" s="9">
        <f t="shared" si="5"/>
        <v>6264</v>
      </c>
      <c r="I109" s="9">
        <f t="shared" ref="I109:I129" si="7">G109+H109</f>
        <v>41064</v>
      </c>
      <c r="J109" s="10"/>
      <c r="K109" s="9"/>
      <c r="L109" s="47"/>
      <c r="M109" s="9"/>
    </row>
    <row r="110" spans="1:13" ht="15" customHeight="1" x14ac:dyDescent="0.3">
      <c r="A110" s="6">
        <v>66502</v>
      </c>
      <c r="B110" s="45" t="s">
        <v>188</v>
      </c>
      <c r="C110" s="7">
        <v>45572</v>
      </c>
      <c r="D110" s="8">
        <v>1324</v>
      </c>
      <c r="E110" s="9">
        <v>8</v>
      </c>
      <c r="F110" s="9">
        <v>4700</v>
      </c>
      <c r="G110" s="9">
        <f t="shared" si="6"/>
        <v>37600</v>
      </c>
      <c r="H110" s="9">
        <f t="shared" si="5"/>
        <v>6768</v>
      </c>
      <c r="I110" s="9">
        <f t="shared" si="7"/>
        <v>44368</v>
      </c>
      <c r="J110" s="10"/>
      <c r="K110" s="9"/>
      <c r="L110" s="47"/>
      <c r="M110" s="9"/>
    </row>
    <row r="111" spans="1:13" ht="15" customHeight="1" x14ac:dyDescent="0.3">
      <c r="A111" s="6">
        <v>66502</v>
      </c>
      <c r="B111" s="45" t="s">
        <v>188</v>
      </c>
      <c r="C111" s="7">
        <v>45572</v>
      </c>
      <c r="D111" s="8">
        <v>1325</v>
      </c>
      <c r="E111" s="9">
        <v>7</v>
      </c>
      <c r="F111" s="9">
        <v>4700</v>
      </c>
      <c r="G111" s="9">
        <f t="shared" si="6"/>
        <v>32900</v>
      </c>
      <c r="H111" s="9">
        <f t="shared" si="5"/>
        <v>5922</v>
      </c>
      <c r="I111" s="9">
        <f t="shared" si="7"/>
        <v>38822</v>
      </c>
      <c r="J111" s="10"/>
      <c r="K111" s="9"/>
      <c r="L111" s="47"/>
      <c r="M111" s="9"/>
    </row>
    <row r="112" spans="1:13" ht="15" customHeight="1" x14ac:dyDescent="0.3">
      <c r="A112" s="6">
        <v>66502</v>
      </c>
      <c r="B112" s="45" t="s">
        <v>188</v>
      </c>
      <c r="C112" s="7">
        <v>45572</v>
      </c>
      <c r="D112" s="8">
        <v>1326</v>
      </c>
      <c r="E112" s="9">
        <v>7.5</v>
      </c>
      <c r="F112" s="9">
        <v>4700</v>
      </c>
      <c r="G112" s="9">
        <f t="shared" si="6"/>
        <v>35250</v>
      </c>
      <c r="H112" s="9">
        <f t="shared" si="5"/>
        <v>6345</v>
      </c>
      <c r="I112" s="9">
        <f t="shared" si="7"/>
        <v>41595</v>
      </c>
      <c r="J112" s="10"/>
      <c r="K112" s="9"/>
      <c r="L112" s="47"/>
      <c r="M112" s="9"/>
    </row>
    <row r="113" spans="1:13" ht="15" customHeight="1" x14ac:dyDescent="0.3">
      <c r="A113" s="6">
        <v>66502</v>
      </c>
      <c r="B113" s="45" t="s">
        <v>188</v>
      </c>
      <c r="C113" s="7">
        <v>45572</v>
      </c>
      <c r="D113" s="8">
        <v>1327</v>
      </c>
      <c r="E113" s="9">
        <v>7.5</v>
      </c>
      <c r="F113" s="9">
        <v>4700</v>
      </c>
      <c r="G113" s="9">
        <f t="shared" si="6"/>
        <v>35250</v>
      </c>
      <c r="H113" s="9">
        <f t="shared" si="5"/>
        <v>6345</v>
      </c>
      <c r="I113" s="9">
        <f t="shared" si="7"/>
        <v>41595</v>
      </c>
      <c r="J113" s="10"/>
      <c r="K113" s="9"/>
      <c r="L113" s="47"/>
      <c r="M113" s="9"/>
    </row>
    <row r="114" spans="1:13" ht="15" customHeight="1" x14ac:dyDescent="0.3">
      <c r="A114" s="6">
        <v>66502</v>
      </c>
      <c r="B114" s="45" t="s">
        <v>188</v>
      </c>
      <c r="C114" s="7">
        <v>45572</v>
      </c>
      <c r="D114" s="8">
        <v>1328</v>
      </c>
      <c r="E114" s="9">
        <v>8</v>
      </c>
      <c r="F114" s="9">
        <v>4700</v>
      </c>
      <c r="G114" s="9">
        <f t="shared" si="6"/>
        <v>37600</v>
      </c>
      <c r="H114" s="9">
        <f t="shared" si="5"/>
        <v>6768</v>
      </c>
      <c r="I114" s="9">
        <f t="shared" si="7"/>
        <v>44368</v>
      </c>
      <c r="J114" s="10"/>
      <c r="K114" s="9"/>
      <c r="L114" s="47"/>
      <c r="M114" s="9"/>
    </row>
    <row r="115" spans="1:13" ht="15" customHeight="1" x14ac:dyDescent="0.3">
      <c r="A115" s="6">
        <v>66502</v>
      </c>
      <c r="B115" s="45" t="s">
        <v>188</v>
      </c>
      <c r="C115" s="7">
        <v>45572</v>
      </c>
      <c r="D115" s="8">
        <v>1329</v>
      </c>
      <c r="E115" s="9">
        <v>6.5</v>
      </c>
      <c r="F115" s="9">
        <v>4700</v>
      </c>
      <c r="G115" s="9">
        <f t="shared" si="6"/>
        <v>30550</v>
      </c>
      <c r="H115" s="9">
        <f t="shared" si="5"/>
        <v>5499</v>
      </c>
      <c r="I115" s="9">
        <f t="shared" si="7"/>
        <v>36049</v>
      </c>
      <c r="J115" s="10"/>
      <c r="K115" s="9"/>
      <c r="L115" s="47"/>
      <c r="M115" s="9"/>
    </row>
    <row r="116" spans="1:13" ht="15" customHeight="1" x14ac:dyDescent="0.3">
      <c r="A116" s="6">
        <v>66502</v>
      </c>
      <c r="B116" s="45" t="s">
        <v>188</v>
      </c>
      <c r="C116" s="7">
        <v>45573</v>
      </c>
      <c r="D116" s="8">
        <v>1334</v>
      </c>
      <c r="E116" s="9">
        <v>8</v>
      </c>
      <c r="F116" s="9">
        <v>4700</v>
      </c>
      <c r="G116" s="9">
        <f t="shared" si="6"/>
        <v>37600</v>
      </c>
      <c r="H116" s="9">
        <f t="shared" si="5"/>
        <v>6768</v>
      </c>
      <c r="I116" s="9">
        <f t="shared" si="7"/>
        <v>44368</v>
      </c>
      <c r="J116" s="10"/>
      <c r="K116" s="9"/>
      <c r="L116" s="47"/>
      <c r="M116" s="9"/>
    </row>
    <row r="117" spans="1:13" ht="15" customHeight="1" x14ac:dyDescent="0.3">
      <c r="A117" s="6">
        <v>66502</v>
      </c>
      <c r="B117" s="45" t="s">
        <v>188</v>
      </c>
      <c r="C117" s="7">
        <v>45573</v>
      </c>
      <c r="D117" s="8">
        <v>1335</v>
      </c>
      <c r="E117" s="9">
        <v>7.5</v>
      </c>
      <c r="F117" s="9">
        <v>4700</v>
      </c>
      <c r="G117" s="9">
        <f t="shared" si="6"/>
        <v>35250</v>
      </c>
      <c r="H117" s="9">
        <f t="shared" si="5"/>
        <v>6345</v>
      </c>
      <c r="I117" s="9">
        <f t="shared" si="7"/>
        <v>41595</v>
      </c>
      <c r="J117" s="10"/>
      <c r="K117" s="9"/>
      <c r="L117" s="47"/>
      <c r="M117" s="9"/>
    </row>
    <row r="118" spans="1:13" ht="15" customHeight="1" x14ac:dyDescent="0.3">
      <c r="A118" s="6">
        <v>66502</v>
      </c>
      <c r="B118" s="45" t="s">
        <v>188</v>
      </c>
      <c r="C118" s="7">
        <v>45573</v>
      </c>
      <c r="D118" s="8">
        <v>1336</v>
      </c>
      <c r="E118" s="9">
        <v>7.5</v>
      </c>
      <c r="F118" s="9">
        <v>4700</v>
      </c>
      <c r="G118" s="9">
        <f t="shared" si="6"/>
        <v>35250</v>
      </c>
      <c r="H118" s="9">
        <f t="shared" si="5"/>
        <v>6345</v>
      </c>
      <c r="I118" s="9">
        <f t="shared" si="7"/>
        <v>41595</v>
      </c>
      <c r="J118" s="10"/>
      <c r="K118" s="9"/>
      <c r="L118" s="47"/>
      <c r="M118" s="9"/>
    </row>
    <row r="119" spans="1:13" ht="15" customHeight="1" x14ac:dyDescent="0.3">
      <c r="A119" s="6">
        <v>66502</v>
      </c>
      <c r="B119" s="45" t="s">
        <v>188</v>
      </c>
      <c r="C119" s="7">
        <v>45573</v>
      </c>
      <c r="D119" s="8">
        <v>1337</v>
      </c>
      <c r="E119" s="9">
        <v>7</v>
      </c>
      <c r="F119" s="9">
        <v>4700</v>
      </c>
      <c r="G119" s="9">
        <f t="shared" si="6"/>
        <v>32900</v>
      </c>
      <c r="H119" s="9">
        <f t="shared" si="5"/>
        <v>5922</v>
      </c>
      <c r="I119" s="9">
        <f t="shared" si="7"/>
        <v>38822</v>
      </c>
      <c r="J119" s="10"/>
      <c r="K119" s="9"/>
      <c r="L119" s="47"/>
      <c r="M119" s="9"/>
    </row>
    <row r="120" spans="1:13" ht="15" customHeight="1" x14ac:dyDescent="0.3">
      <c r="A120" s="6">
        <v>66502</v>
      </c>
      <c r="B120" s="45" t="s">
        <v>188</v>
      </c>
      <c r="C120" s="7">
        <v>45573</v>
      </c>
      <c r="D120" s="8">
        <v>1338</v>
      </c>
      <c r="E120" s="9">
        <v>8</v>
      </c>
      <c r="F120" s="9">
        <v>4700</v>
      </c>
      <c r="G120" s="9">
        <f t="shared" si="6"/>
        <v>37600</v>
      </c>
      <c r="H120" s="9">
        <f t="shared" si="5"/>
        <v>6768</v>
      </c>
      <c r="I120" s="9">
        <f t="shared" si="7"/>
        <v>44368</v>
      </c>
      <c r="J120" s="10"/>
      <c r="K120" s="9"/>
      <c r="L120" s="47"/>
      <c r="M120" s="9"/>
    </row>
    <row r="121" spans="1:13" ht="15" customHeight="1" x14ac:dyDescent="0.3">
      <c r="A121" s="6">
        <v>66502</v>
      </c>
      <c r="B121" s="45" t="s">
        <v>188</v>
      </c>
      <c r="C121" s="7">
        <v>45573</v>
      </c>
      <c r="D121" s="8">
        <v>1339</v>
      </c>
      <c r="E121" s="9">
        <v>8</v>
      </c>
      <c r="F121" s="9">
        <v>4700</v>
      </c>
      <c r="G121" s="9">
        <f t="shared" si="6"/>
        <v>37600</v>
      </c>
      <c r="H121" s="9">
        <f t="shared" si="5"/>
        <v>6768</v>
      </c>
      <c r="I121" s="9">
        <f t="shared" si="7"/>
        <v>44368</v>
      </c>
      <c r="J121" s="10"/>
      <c r="K121" s="9"/>
      <c r="L121" s="47"/>
      <c r="M121" s="9"/>
    </row>
    <row r="122" spans="1:13" ht="15" customHeight="1" x14ac:dyDescent="0.3">
      <c r="A122" s="6">
        <v>66502</v>
      </c>
      <c r="B122" s="45" t="s">
        <v>188</v>
      </c>
      <c r="C122" s="7">
        <v>45573</v>
      </c>
      <c r="D122" s="8">
        <v>1340</v>
      </c>
      <c r="E122" s="9">
        <v>6.5</v>
      </c>
      <c r="F122" s="9">
        <v>4700</v>
      </c>
      <c r="G122" s="9">
        <f t="shared" si="6"/>
        <v>30550</v>
      </c>
      <c r="H122" s="9">
        <f t="shared" si="5"/>
        <v>5499</v>
      </c>
      <c r="I122" s="9">
        <f t="shared" si="7"/>
        <v>36049</v>
      </c>
      <c r="J122" s="10"/>
      <c r="K122" s="9"/>
      <c r="L122" s="47"/>
      <c r="M122" s="9"/>
    </row>
    <row r="123" spans="1:13" ht="15" customHeight="1" x14ac:dyDescent="0.3">
      <c r="A123" s="6">
        <v>66502</v>
      </c>
      <c r="B123" s="45" t="s">
        <v>188</v>
      </c>
      <c r="C123" s="7">
        <v>45573</v>
      </c>
      <c r="D123" s="8">
        <v>1341</v>
      </c>
      <c r="E123" s="9">
        <v>7</v>
      </c>
      <c r="F123" s="9">
        <v>4700</v>
      </c>
      <c r="G123" s="9">
        <f t="shared" si="6"/>
        <v>32900</v>
      </c>
      <c r="H123" s="9">
        <f t="shared" si="5"/>
        <v>5922</v>
      </c>
      <c r="I123" s="9">
        <f t="shared" si="7"/>
        <v>38822</v>
      </c>
      <c r="J123" s="10"/>
      <c r="K123" s="9"/>
      <c r="L123" s="47"/>
      <c r="M123" s="9"/>
    </row>
    <row r="124" spans="1:13" ht="15" customHeight="1" x14ac:dyDescent="0.3">
      <c r="A124" s="6">
        <v>66502</v>
      </c>
      <c r="B124" s="45" t="s">
        <v>188</v>
      </c>
      <c r="C124" s="7">
        <v>45573</v>
      </c>
      <c r="D124" s="8">
        <v>1342</v>
      </c>
      <c r="E124" s="9">
        <v>7</v>
      </c>
      <c r="F124" s="9">
        <v>4700</v>
      </c>
      <c r="G124" s="9">
        <f t="shared" si="6"/>
        <v>32900</v>
      </c>
      <c r="H124" s="9">
        <f t="shared" si="5"/>
        <v>5922</v>
      </c>
      <c r="I124" s="9">
        <f t="shared" si="7"/>
        <v>38822</v>
      </c>
      <c r="J124" s="10"/>
      <c r="K124" s="9"/>
      <c r="L124" s="47"/>
      <c r="M124" s="9"/>
    </row>
    <row r="125" spans="1:13" ht="15" customHeight="1" x14ac:dyDescent="0.3">
      <c r="A125" s="6">
        <v>66502</v>
      </c>
      <c r="B125" s="45" t="s">
        <v>188</v>
      </c>
      <c r="C125" s="7">
        <v>45573</v>
      </c>
      <c r="D125" s="8">
        <v>1343</v>
      </c>
      <c r="E125" s="9">
        <v>8</v>
      </c>
      <c r="F125" s="9">
        <v>4700</v>
      </c>
      <c r="G125" s="9">
        <f t="shared" si="6"/>
        <v>37600</v>
      </c>
      <c r="H125" s="9">
        <f t="shared" si="5"/>
        <v>6768</v>
      </c>
      <c r="I125" s="9">
        <f t="shared" si="7"/>
        <v>44368</v>
      </c>
      <c r="J125" s="10"/>
      <c r="K125" s="9"/>
      <c r="L125" s="47"/>
      <c r="M125" s="9"/>
    </row>
    <row r="126" spans="1:13" ht="15" customHeight="1" x14ac:dyDescent="0.3">
      <c r="A126" s="6">
        <v>66502</v>
      </c>
      <c r="B126" s="45" t="s">
        <v>188</v>
      </c>
      <c r="C126" s="7">
        <v>45573</v>
      </c>
      <c r="D126" s="8">
        <v>1344</v>
      </c>
      <c r="E126" s="9">
        <v>7.5</v>
      </c>
      <c r="F126" s="9">
        <v>4700</v>
      </c>
      <c r="G126" s="9">
        <f t="shared" si="6"/>
        <v>35250</v>
      </c>
      <c r="H126" s="9">
        <f t="shared" si="5"/>
        <v>6345</v>
      </c>
      <c r="I126" s="9">
        <f t="shared" si="7"/>
        <v>41595</v>
      </c>
      <c r="J126" s="10"/>
      <c r="K126" s="9"/>
      <c r="L126" s="47"/>
      <c r="M126" s="9"/>
    </row>
    <row r="127" spans="1:13" ht="15" customHeight="1" x14ac:dyDescent="0.3">
      <c r="A127" s="6">
        <v>66502</v>
      </c>
      <c r="B127" s="45" t="s">
        <v>188</v>
      </c>
      <c r="C127" s="7">
        <v>45573</v>
      </c>
      <c r="D127" s="8">
        <v>1345</v>
      </c>
      <c r="E127" s="9">
        <v>7.5</v>
      </c>
      <c r="F127" s="9">
        <v>4700</v>
      </c>
      <c r="G127" s="9">
        <f t="shared" si="6"/>
        <v>35250</v>
      </c>
      <c r="H127" s="9">
        <f t="shared" si="5"/>
        <v>6345</v>
      </c>
      <c r="I127" s="9">
        <f t="shared" si="7"/>
        <v>41595</v>
      </c>
      <c r="J127" s="10"/>
      <c r="K127" s="9"/>
      <c r="L127" s="47"/>
      <c r="M127" s="9"/>
    </row>
    <row r="128" spans="1:13" ht="15" customHeight="1" x14ac:dyDescent="0.3">
      <c r="A128" s="6">
        <v>66502</v>
      </c>
      <c r="B128" s="45" t="s">
        <v>188</v>
      </c>
      <c r="C128" s="7">
        <v>45573</v>
      </c>
      <c r="D128" s="8">
        <v>1346</v>
      </c>
      <c r="E128" s="9">
        <v>8</v>
      </c>
      <c r="F128" s="9">
        <v>4350</v>
      </c>
      <c r="G128" s="9">
        <f t="shared" si="6"/>
        <v>34800</v>
      </c>
      <c r="H128" s="9">
        <f t="shared" si="5"/>
        <v>6264</v>
      </c>
      <c r="I128" s="9">
        <f t="shared" si="7"/>
        <v>41064</v>
      </c>
      <c r="J128" s="10"/>
      <c r="K128" s="9"/>
      <c r="L128" s="47"/>
      <c r="M128" s="9"/>
    </row>
    <row r="129" spans="1:13" ht="15" customHeight="1" x14ac:dyDescent="0.3">
      <c r="A129" s="6">
        <v>66502</v>
      </c>
      <c r="B129" s="45" t="s">
        <v>188</v>
      </c>
      <c r="C129" s="7">
        <v>45573</v>
      </c>
      <c r="D129" s="8">
        <v>1347</v>
      </c>
      <c r="E129" s="9">
        <v>8</v>
      </c>
      <c r="F129" s="9">
        <v>4700</v>
      </c>
      <c r="G129" s="9">
        <f t="shared" si="6"/>
        <v>37600</v>
      </c>
      <c r="H129" s="9">
        <f t="shared" si="5"/>
        <v>6768</v>
      </c>
      <c r="I129" s="9">
        <f t="shared" si="7"/>
        <v>44368</v>
      </c>
      <c r="J129" s="10"/>
      <c r="K129" s="9"/>
      <c r="L129" s="47"/>
      <c r="M129" s="9"/>
    </row>
    <row r="130" spans="1:13" ht="15" customHeight="1" x14ac:dyDescent="0.3">
      <c r="A130" s="6">
        <v>66502</v>
      </c>
      <c r="B130" s="45" t="s">
        <v>188</v>
      </c>
      <c r="C130" s="7">
        <v>45574</v>
      </c>
      <c r="D130" s="8">
        <v>1352</v>
      </c>
      <c r="E130" s="9">
        <v>8</v>
      </c>
      <c r="F130" s="9">
        <v>4350</v>
      </c>
      <c r="G130" s="9">
        <f t="shared" ref="G130:G193" si="8">E130*F130</f>
        <v>34800</v>
      </c>
      <c r="H130" s="9">
        <f t="shared" si="5"/>
        <v>6264</v>
      </c>
      <c r="I130" s="9">
        <f t="shared" ref="I130:I193" si="9">G130+H130</f>
        <v>41064</v>
      </c>
      <c r="J130" s="10"/>
      <c r="K130" s="9"/>
      <c r="L130" s="47"/>
      <c r="M130" s="9"/>
    </row>
    <row r="131" spans="1:13" ht="15" customHeight="1" x14ac:dyDescent="0.3">
      <c r="A131" s="6">
        <v>66502</v>
      </c>
      <c r="B131" s="45" t="s">
        <v>188</v>
      </c>
      <c r="C131" s="7">
        <v>45574</v>
      </c>
      <c r="D131" s="8">
        <v>1353</v>
      </c>
      <c r="E131" s="9">
        <v>7.5</v>
      </c>
      <c r="F131" s="9">
        <v>4700</v>
      </c>
      <c r="G131" s="9">
        <f t="shared" si="8"/>
        <v>35250</v>
      </c>
      <c r="H131" s="9">
        <f t="shared" si="5"/>
        <v>6345</v>
      </c>
      <c r="I131" s="9">
        <f t="shared" si="9"/>
        <v>41595</v>
      </c>
      <c r="J131" s="10"/>
      <c r="K131" s="9"/>
      <c r="L131" s="47"/>
      <c r="M131" s="9"/>
    </row>
    <row r="132" spans="1:13" ht="15" customHeight="1" x14ac:dyDescent="0.3">
      <c r="A132" s="6">
        <v>66502</v>
      </c>
      <c r="B132" s="45" t="s">
        <v>188</v>
      </c>
      <c r="C132" s="7">
        <v>45574</v>
      </c>
      <c r="D132" s="8">
        <v>1354</v>
      </c>
      <c r="E132" s="9">
        <v>7.5</v>
      </c>
      <c r="F132" s="9">
        <v>4700</v>
      </c>
      <c r="G132" s="9">
        <f t="shared" si="8"/>
        <v>35250</v>
      </c>
      <c r="H132" s="9">
        <f t="shared" si="5"/>
        <v>6345</v>
      </c>
      <c r="I132" s="9">
        <f t="shared" si="9"/>
        <v>41595</v>
      </c>
      <c r="J132" s="10"/>
      <c r="K132" s="9"/>
      <c r="L132" s="47"/>
      <c r="M132" s="9"/>
    </row>
    <row r="133" spans="1:13" ht="15" customHeight="1" x14ac:dyDescent="0.3">
      <c r="A133" s="6">
        <v>66502</v>
      </c>
      <c r="B133" s="45" t="s">
        <v>188</v>
      </c>
      <c r="C133" s="7">
        <v>45574</v>
      </c>
      <c r="D133" s="8">
        <v>1355</v>
      </c>
      <c r="E133" s="9">
        <v>6.5</v>
      </c>
      <c r="F133" s="9">
        <v>4700</v>
      </c>
      <c r="G133" s="9">
        <f t="shared" si="8"/>
        <v>30550</v>
      </c>
      <c r="H133" s="9">
        <f t="shared" si="5"/>
        <v>5499</v>
      </c>
      <c r="I133" s="9">
        <f t="shared" si="9"/>
        <v>36049</v>
      </c>
      <c r="J133" s="10"/>
      <c r="K133" s="9"/>
      <c r="L133" s="47"/>
      <c r="M133" s="9"/>
    </row>
    <row r="134" spans="1:13" ht="15" customHeight="1" x14ac:dyDescent="0.3">
      <c r="A134" s="6">
        <v>66502</v>
      </c>
      <c r="B134" s="45" t="s">
        <v>188</v>
      </c>
      <c r="C134" s="7">
        <v>45574</v>
      </c>
      <c r="D134" s="8">
        <v>1356</v>
      </c>
      <c r="E134" s="9">
        <v>8</v>
      </c>
      <c r="F134" s="9">
        <v>4700</v>
      </c>
      <c r="G134" s="9">
        <f t="shared" si="8"/>
        <v>37600</v>
      </c>
      <c r="H134" s="9">
        <f t="shared" si="5"/>
        <v>6768</v>
      </c>
      <c r="I134" s="9">
        <f t="shared" si="9"/>
        <v>44368</v>
      </c>
      <c r="J134" s="10"/>
      <c r="K134" s="9"/>
      <c r="L134" s="47"/>
      <c r="M134" s="9"/>
    </row>
    <row r="135" spans="1:13" ht="15" customHeight="1" x14ac:dyDescent="0.3">
      <c r="A135" s="6">
        <v>66502</v>
      </c>
      <c r="B135" s="45" t="s">
        <v>188</v>
      </c>
      <c r="C135" s="7">
        <v>45574</v>
      </c>
      <c r="D135" s="8">
        <v>1357</v>
      </c>
      <c r="E135" s="9">
        <v>7</v>
      </c>
      <c r="F135" s="9">
        <v>4700</v>
      </c>
      <c r="G135" s="9">
        <f t="shared" si="8"/>
        <v>32900</v>
      </c>
      <c r="H135" s="9">
        <f t="shared" si="5"/>
        <v>5922</v>
      </c>
      <c r="I135" s="9">
        <f t="shared" si="9"/>
        <v>38822</v>
      </c>
      <c r="J135" s="10"/>
      <c r="K135" s="9"/>
      <c r="L135" s="47"/>
      <c r="M135" s="9"/>
    </row>
    <row r="136" spans="1:13" ht="15" customHeight="1" x14ac:dyDescent="0.3">
      <c r="A136" s="6">
        <v>66502</v>
      </c>
      <c r="B136" s="45" t="s">
        <v>188</v>
      </c>
      <c r="C136" s="7">
        <v>45574</v>
      </c>
      <c r="D136" s="8">
        <v>1358</v>
      </c>
      <c r="E136" s="9">
        <v>8</v>
      </c>
      <c r="F136" s="9">
        <v>4700</v>
      </c>
      <c r="G136" s="9">
        <f t="shared" si="8"/>
        <v>37600</v>
      </c>
      <c r="H136" s="9">
        <f t="shared" si="5"/>
        <v>6768</v>
      </c>
      <c r="I136" s="9">
        <f t="shared" si="9"/>
        <v>44368</v>
      </c>
      <c r="J136" s="10"/>
      <c r="K136" s="9"/>
      <c r="L136" s="47"/>
      <c r="M136" s="9"/>
    </row>
    <row r="137" spans="1:13" ht="15" customHeight="1" x14ac:dyDescent="0.3">
      <c r="A137" s="6">
        <v>66502</v>
      </c>
      <c r="B137" s="45" t="s">
        <v>188</v>
      </c>
      <c r="C137" s="7">
        <v>45574</v>
      </c>
      <c r="D137" s="8">
        <v>1359</v>
      </c>
      <c r="E137" s="9">
        <v>7</v>
      </c>
      <c r="F137" s="9">
        <v>4700</v>
      </c>
      <c r="G137" s="9">
        <f t="shared" si="8"/>
        <v>32900</v>
      </c>
      <c r="H137" s="9">
        <f t="shared" ref="H137:H200" si="10">G137*18%</f>
        <v>5922</v>
      </c>
      <c r="I137" s="9">
        <f t="shared" si="9"/>
        <v>38822</v>
      </c>
      <c r="J137" s="10"/>
      <c r="K137" s="9"/>
      <c r="L137" s="47"/>
      <c r="M137" s="9"/>
    </row>
    <row r="138" spans="1:13" ht="15" customHeight="1" x14ac:dyDescent="0.3">
      <c r="A138" s="6">
        <v>66502</v>
      </c>
      <c r="B138" s="45" t="s">
        <v>188</v>
      </c>
      <c r="C138" s="7">
        <v>45574</v>
      </c>
      <c r="D138" s="8">
        <v>1360</v>
      </c>
      <c r="E138" s="9">
        <v>8</v>
      </c>
      <c r="F138" s="9">
        <v>4700</v>
      </c>
      <c r="G138" s="9">
        <f t="shared" si="8"/>
        <v>37600</v>
      </c>
      <c r="H138" s="9">
        <f t="shared" si="10"/>
        <v>6768</v>
      </c>
      <c r="I138" s="9">
        <f t="shared" si="9"/>
        <v>44368</v>
      </c>
      <c r="J138" s="10"/>
      <c r="K138" s="9"/>
      <c r="L138" s="47"/>
      <c r="M138" s="9"/>
    </row>
    <row r="139" spans="1:13" ht="15" customHeight="1" x14ac:dyDescent="0.3">
      <c r="A139" s="6">
        <v>66502</v>
      </c>
      <c r="B139" s="45" t="s">
        <v>188</v>
      </c>
      <c r="C139" s="7">
        <v>45574</v>
      </c>
      <c r="D139" s="8">
        <v>1361</v>
      </c>
      <c r="E139" s="9">
        <v>7.5</v>
      </c>
      <c r="F139" s="9">
        <v>4700</v>
      </c>
      <c r="G139" s="9">
        <f t="shared" si="8"/>
        <v>35250</v>
      </c>
      <c r="H139" s="9">
        <f t="shared" si="10"/>
        <v>6345</v>
      </c>
      <c r="I139" s="9">
        <f t="shared" si="9"/>
        <v>41595</v>
      </c>
      <c r="J139" s="10"/>
      <c r="K139" s="9"/>
      <c r="L139" s="47"/>
      <c r="M139" s="9"/>
    </row>
    <row r="140" spans="1:13" ht="15" customHeight="1" x14ac:dyDescent="0.3">
      <c r="A140" s="6">
        <v>66502</v>
      </c>
      <c r="B140" s="45" t="s">
        <v>188</v>
      </c>
      <c r="C140" s="7">
        <v>45574</v>
      </c>
      <c r="D140" s="8">
        <v>1362</v>
      </c>
      <c r="E140" s="9">
        <v>6.5</v>
      </c>
      <c r="F140" s="9">
        <v>4700</v>
      </c>
      <c r="G140" s="9">
        <f t="shared" si="8"/>
        <v>30550</v>
      </c>
      <c r="H140" s="9">
        <f t="shared" si="10"/>
        <v>5499</v>
      </c>
      <c r="I140" s="9">
        <f t="shared" si="9"/>
        <v>36049</v>
      </c>
      <c r="J140" s="10"/>
      <c r="K140" s="9"/>
      <c r="L140" s="47"/>
      <c r="M140" s="9"/>
    </row>
    <row r="141" spans="1:13" ht="15" customHeight="1" x14ac:dyDescent="0.3">
      <c r="A141" s="6">
        <v>66502</v>
      </c>
      <c r="B141" s="45" t="s">
        <v>188</v>
      </c>
      <c r="C141" s="7">
        <v>45574</v>
      </c>
      <c r="D141" s="8">
        <v>1363</v>
      </c>
      <c r="E141" s="9">
        <v>7.5</v>
      </c>
      <c r="F141" s="9">
        <v>4700</v>
      </c>
      <c r="G141" s="9">
        <f t="shared" si="8"/>
        <v>35250</v>
      </c>
      <c r="H141" s="9">
        <f t="shared" si="10"/>
        <v>6345</v>
      </c>
      <c r="I141" s="9">
        <f t="shared" si="9"/>
        <v>41595</v>
      </c>
      <c r="J141" s="10"/>
      <c r="K141" s="9"/>
      <c r="L141" s="47"/>
      <c r="M141" s="9"/>
    </row>
    <row r="142" spans="1:13" ht="15" customHeight="1" x14ac:dyDescent="0.3">
      <c r="A142" s="6">
        <v>66502</v>
      </c>
      <c r="B142" s="45" t="s">
        <v>188</v>
      </c>
      <c r="C142" s="7">
        <v>45574</v>
      </c>
      <c r="D142" s="8">
        <v>1364</v>
      </c>
      <c r="E142" s="9">
        <v>8</v>
      </c>
      <c r="F142" s="9">
        <v>4700</v>
      </c>
      <c r="G142" s="9">
        <f t="shared" si="8"/>
        <v>37600</v>
      </c>
      <c r="H142" s="9">
        <f t="shared" si="10"/>
        <v>6768</v>
      </c>
      <c r="I142" s="9">
        <f t="shared" si="9"/>
        <v>44368</v>
      </c>
      <c r="J142" s="10"/>
      <c r="K142" s="9"/>
      <c r="L142" s="47"/>
      <c r="M142" s="9"/>
    </row>
    <row r="143" spans="1:13" ht="15" customHeight="1" x14ac:dyDescent="0.3">
      <c r="A143" s="6">
        <v>66502</v>
      </c>
      <c r="B143" s="45" t="s">
        <v>188</v>
      </c>
      <c r="C143" s="7">
        <v>45574</v>
      </c>
      <c r="D143" s="8">
        <v>1365</v>
      </c>
      <c r="E143" s="9">
        <v>8</v>
      </c>
      <c r="F143" s="9">
        <v>4700</v>
      </c>
      <c r="G143" s="9">
        <f t="shared" si="8"/>
        <v>37600</v>
      </c>
      <c r="H143" s="9">
        <f t="shared" si="10"/>
        <v>6768</v>
      </c>
      <c r="I143" s="9">
        <f t="shared" si="9"/>
        <v>44368</v>
      </c>
      <c r="J143" s="10"/>
      <c r="K143" s="9"/>
      <c r="L143" s="47"/>
      <c r="M143" s="9"/>
    </row>
    <row r="144" spans="1:13" ht="15" customHeight="1" x14ac:dyDescent="0.3">
      <c r="A144" s="6">
        <v>66502</v>
      </c>
      <c r="B144" s="45" t="s">
        <v>188</v>
      </c>
      <c r="C144" s="7">
        <v>45575</v>
      </c>
      <c r="D144" s="8">
        <v>1371</v>
      </c>
      <c r="E144" s="9">
        <v>7.5</v>
      </c>
      <c r="F144" s="9">
        <v>4700</v>
      </c>
      <c r="G144" s="9">
        <f t="shared" si="8"/>
        <v>35250</v>
      </c>
      <c r="H144" s="9">
        <f t="shared" si="10"/>
        <v>6345</v>
      </c>
      <c r="I144" s="9">
        <f t="shared" si="9"/>
        <v>41595</v>
      </c>
      <c r="J144" s="10"/>
      <c r="K144" s="9"/>
      <c r="L144" s="47"/>
      <c r="M144" s="9"/>
    </row>
    <row r="145" spans="1:13" ht="15" customHeight="1" x14ac:dyDescent="0.3">
      <c r="A145" s="6">
        <v>66502</v>
      </c>
      <c r="B145" s="45" t="s">
        <v>188</v>
      </c>
      <c r="C145" s="7">
        <v>45575</v>
      </c>
      <c r="D145" s="8">
        <v>1372</v>
      </c>
      <c r="E145" s="9">
        <v>8</v>
      </c>
      <c r="F145" s="9">
        <v>4700</v>
      </c>
      <c r="G145" s="9">
        <f t="shared" si="8"/>
        <v>37600</v>
      </c>
      <c r="H145" s="9">
        <f t="shared" si="10"/>
        <v>6768</v>
      </c>
      <c r="I145" s="9">
        <f t="shared" si="9"/>
        <v>44368</v>
      </c>
      <c r="J145" s="10"/>
      <c r="K145" s="9"/>
      <c r="L145" s="47"/>
      <c r="M145" s="9"/>
    </row>
    <row r="146" spans="1:13" ht="15" customHeight="1" x14ac:dyDescent="0.3">
      <c r="A146" s="6">
        <v>66502</v>
      </c>
      <c r="B146" s="45" t="s">
        <v>188</v>
      </c>
      <c r="C146" s="7">
        <v>45575</v>
      </c>
      <c r="D146" s="8">
        <v>1373</v>
      </c>
      <c r="E146" s="9">
        <v>7</v>
      </c>
      <c r="F146" s="9">
        <v>4700</v>
      </c>
      <c r="G146" s="9">
        <f t="shared" si="8"/>
        <v>32900</v>
      </c>
      <c r="H146" s="9">
        <f t="shared" si="10"/>
        <v>5922</v>
      </c>
      <c r="I146" s="9">
        <f t="shared" si="9"/>
        <v>38822</v>
      </c>
      <c r="J146" s="10"/>
      <c r="K146" s="9"/>
      <c r="L146" s="47"/>
      <c r="M146" s="9"/>
    </row>
    <row r="147" spans="1:13" ht="15" customHeight="1" x14ac:dyDescent="0.3">
      <c r="A147" s="6">
        <v>66502</v>
      </c>
      <c r="B147" s="45" t="s">
        <v>188</v>
      </c>
      <c r="C147" s="7">
        <v>45575</v>
      </c>
      <c r="D147" s="8">
        <v>1374</v>
      </c>
      <c r="E147" s="9">
        <v>6.5</v>
      </c>
      <c r="F147" s="9">
        <v>4350</v>
      </c>
      <c r="G147" s="9">
        <f t="shared" si="8"/>
        <v>28275</v>
      </c>
      <c r="H147" s="9">
        <f t="shared" si="10"/>
        <v>5089.5</v>
      </c>
      <c r="I147" s="9">
        <f t="shared" si="9"/>
        <v>33364.5</v>
      </c>
      <c r="J147" s="10"/>
      <c r="K147" s="9"/>
      <c r="L147" s="47"/>
      <c r="M147" s="9"/>
    </row>
    <row r="148" spans="1:13" ht="15" customHeight="1" x14ac:dyDescent="0.3">
      <c r="A148" s="6">
        <v>66502</v>
      </c>
      <c r="B148" s="45" t="s">
        <v>188</v>
      </c>
      <c r="C148" s="7">
        <v>45575</v>
      </c>
      <c r="D148" s="8">
        <v>1375</v>
      </c>
      <c r="E148" s="9">
        <v>7</v>
      </c>
      <c r="F148" s="9">
        <v>4700</v>
      </c>
      <c r="G148" s="9">
        <f t="shared" si="8"/>
        <v>32900</v>
      </c>
      <c r="H148" s="9">
        <f t="shared" si="10"/>
        <v>5922</v>
      </c>
      <c r="I148" s="9">
        <f t="shared" si="9"/>
        <v>38822</v>
      </c>
      <c r="J148" s="10"/>
      <c r="K148" s="9"/>
      <c r="L148" s="47"/>
      <c r="M148" s="9"/>
    </row>
    <row r="149" spans="1:13" ht="15" customHeight="1" x14ac:dyDescent="0.3">
      <c r="A149" s="6">
        <v>66502</v>
      </c>
      <c r="B149" s="45" t="s">
        <v>188</v>
      </c>
      <c r="C149" s="7">
        <v>45575</v>
      </c>
      <c r="D149" s="8">
        <v>1376</v>
      </c>
      <c r="E149" s="9">
        <v>8</v>
      </c>
      <c r="F149" s="9">
        <v>4700</v>
      </c>
      <c r="G149" s="9">
        <f t="shared" si="8"/>
        <v>37600</v>
      </c>
      <c r="H149" s="9">
        <f t="shared" si="10"/>
        <v>6768</v>
      </c>
      <c r="I149" s="9">
        <f t="shared" si="9"/>
        <v>44368</v>
      </c>
      <c r="J149" s="10"/>
      <c r="K149" s="9"/>
      <c r="L149" s="47"/>
      <c r="M149" s="9"/>
    </row>
    <row r="150" spans="1:13" ht="15" customHeight="1" x14ac:dyDescent="0.3">
      <c r="A150" s="6">
        <v>66502</v>
      </c>
      <c r="B150" s="45" t="s">
        <v>188</v>
      </c>
      <c r="C150" s="7">
        <v>45575</v>
      </c>
      <c r="D150" s="8">
        <v>1377</v>
      </c>
      <c r="E150" s="9">
        <v>7.5</v>
      </c>
      <c r="F150" s="9">
        <v>4700</v>
      </c>
      <c r="G150" s="9">
        <f t="shared" si="8"/>
        <v>35250</v>
      </c>
      <c r="H150" s="9">
        <f t="shared" si="10"/>
        <v>6345</v>
      </c>
      <c r="I150" s="9">
        <f t="shared" si="9"/>
        <v>41595</v>
      </c>
      <c r="J150" s="10"/>
      <c r="K150" s="9"/>
      <c r="L150" s="47"/>
      <c r="M150" s="9"/>
    </row>
    <row r="151" spans="1:13" ht="15" customHeight="1" x14ac:dyDescent="0.3">
      <c r="A151" s="6">
        <v>66502</v>
      </c>
      <c r="B151" s="45" t="s">
        <v>188</v>
      </c>
      <c r="C151" s="7">
        <v>45575</v>
      </c>
      <c r="D151" s="8">
        <v>1378</v>
      </c>
      <c r="E151" s="9">
        <v>6.5</v>
      </c>
      <c r="F151" s="9">
        <v>4350</v>
      </c>
      <c r="G151" s="9">
        <f t="shared" si="8"/>
        <v>28275</v>
      </c>
      <c r="H151" s="9">
        <f t="shared" si="10"/>
        <v>5089.5</v>
      </c>
      <c r="I151" s="9">
        <f t="shared" si="9"/>
        <v>33364.5</v>
      </c>
      <c r="J151" s="10"/>
      <c r="K151" s="9"/>
      <c r="L151" s="47"/>
      <c r="M151" s="9"/>
    </row>
    <row r="152" spans="1:13" ht="15" customHeight="1" x14ac:dyDescent="0.3">
      <c r="A152" s="6">
        <v>66502</v>
      </c>
      <c r="B152" s="45" t="s">
        <v>188</v>
      </c>
      <c r="C152" s="7">
        <v>45575</v>
      </c>
      <c r="D152" s="8">
        <v>1379</v>
      </c>
      <c r="E152" s="9">
        <v>8</v>
      </c>
      <c r="F152" s="9">
        <v>4700</v>
      </c>
      <c r="G152" s="9">
        <f t="shared" si="8"/>
        <v>37600</v>
      </c>
      <c r="H152" s="9">
        <f t="shared" si="10"/>
        <v>6768</v>
      </c>
      <c r="I152" s="9">
        <f t="shared" si="9"/>
        <v>44368</v>
      </c>
      <c r="J152" s="10"/>
      <c r="K152" s="9"/>
      <c r="L152" s="47"/>
      <c r="M152" s="9"/>
    </row>
    <row r="153" spans="1:13" ht="15" customHeight="1" x14ac:dyDescent="0.3">
      <c r="A153" s="6">
        <v>66502</v>
      </c>
      <c r="B153" s="45" t="s">
        <v>188</v>
      </c>
      <c r="C153" s="7">
        <v>45575</v>
      </c>
      <c r="D153" s="8">
        <v>1380</v>
      </c>
      <c r="E153" s="9">
        <v>8</v>
      </c>
      <c r="F153" s="9">
        <v>4700</v>
      </c>
      <c r="G153" s="9">
        <f t="shared" si="8"/>
        <v>37600</v>
      </c>
      <c r="H153" s="9">
        <f t="shared" si="10"/>
        <v>6768</v>
      </c>
      <c r="I153" s="9">
        <f t="shared" si="9"/>
        <v>44368</v>
      </c>
      <c r="J153" s="10"/>
      <c r="K153" s="9"/>
      <c r="L153" s="47"/>
      <c r="M153" s="9"/>
    </row>
    <row r="154" spans="1:13" ht="15" customHeight="1" x14ac:dyDescent="0.3">
      <c r="A154" s="6">
        <v>66502</v>
      </c>
      <c r="B154" s="45" t="s">
        <v>188</v>
      </c>
      <c r="C154" s="7">
        <v>45575</v>
      </c>
      <c r="D154" s="8">
        <v>1381</v>
      </c>
      <c r="E154" s="9">
        <v>7</v>
      </c>
      <c r="F154" s="9">
        <v>4700</v>
      </c>
      <c r="G154" s="9">
        <f t="shared" si="8"/>
        <v>32900</v>
      </c>
      <c r="H154" s="9">
        <f t="shared" si="10"/>
        <v>5922</v>
      </c>
      <c r="I154" s="9">
        <f t="shared" si="9"/>
        <v>38822</v>
      </c>
      <c r="J154" s="10"/>
      <c r="K154" s="9"/>
      <c r="L154" s="47"/>
      <c r="M154" s="9"/>
    </row>
    <row r="155" spans="1:13" ht="15" customHeight="1" x14ac:dyDescent="0.3">
      <c r="A155" s="6">
        <v>66502</v>
      </c>
      <c r="B155" s="45" t="s">
        <v>188</v>
      </c>
      <c r="C155" s="7">
        <v>45575</v>
      </c>
      <c r="D155" s="8">
        <v>1382</v>
      </c>
      <c r="E155" s="9">
        <v>7.5</v>
      </c>
      <c r="F155" s="9">
        <v>4700</v>
      </c>
      <c r="G155" s="9">
        <f t="shared" si="8"/>
        <v>35250</v>
      </c>
      <c r="H155" s="9">
        <f t="shared" si="10"/>
        <v>6345</v>
      </c>
      <c r="I155" s="9">
        <f t="shared" si="9"/>
        <v>41595</v>
      </c>
      <c r="J155" s="10"/>
      <c r="K155" s="9"/>
      <c r="L155" s="47"/>
      <c r="M155" s="9"/>
    </row>
    <row r="156" spans="1:13" ht="15" customHeight="1" x14ac:dyDescent="0.3">
      <c r="A156" s="6">
        <v>66502</v>
      </c>
      <c r="B156" s="45" t="s">
        <v>188</v>
      </c>
      <c r="C156" s="7">
        <v>45576</v>
      </c>
      <c r="D156" s="8">
        <v>1386</v>
      </c>
      <c r="E156" s="9">
        <v>7</v>
      </c>
      <c r="F156" s="9">
        <v>4525</v>
      </c>
      <c r="G156" s="9">
        <f t="shared" si="8"/>
        <v>31675</v>
      </c>
      <c r="H156" s="9">
        <f t="shared" si="10"/>
        <v>5701.5</v>
      </c>
      <c r="I156" s="9">
        <f t="shared" si="9"/>
        <v>37376.5</v>
      </c>
      <c r="J156" s="10"/>
      <c r="K156" s="9"/>
      <c r="L156" s="47"/>
      <c r="M156" s="9"/>
    </row>
    <row r="157" spans="1:13" ht="15" customHeight="1" x14ac:dyDescent="0.3">
      <c r="A157" s="6">
        <v>66502</v>
      </c>
      <c r="B157" s="45" t="s">
        <v>188</v>
      </c>
      <c r="C157" s="7">
        <v>45576</v>
      </c>
      <c r="D157" s="8">
        <v>1387</v>
      </c>
      <c r="E157" s="9">
        <v>6.5</v>
      </c>
      <c r="F157" s="9">
        <v>4700</v>
      </c>
      <c r="G157" s="9">
        <f t="shared" si="8"/>
        <v>30550</v>
      </c>
      <c r="H157" s="9">
        <f t="shared" si="10"/>
        <v>5499</v>
      </c>
      <c r="I157" s="9">
        <f t="shared" si="9"/>
        <v>36049</v>
      </c>
      <c r="J157" s="10"/>
      <c r="K157" s="9"/>
      <c r="L157" s="47"/>
      <c r="M157" s="9"/>
    </row>
    <row r="158" spans="1:13" ht="15" customHeight="1" x14ac:dyDescent="0.3">
      <c r="A158" s="6">
        <v>66502</v>
      </c>
      <c r="B158" s="45" t="s">
        <v>188</v>
      </c>
      <c r="C158" s="7">
        <v>45576</v>
      </c>
      <c r="D158" s="8">
        <v>1388</v>
      </c>
      <c r="E158" s="9">
        <v>7.5</v>
      </c>
      <c r="F158" s="9">
        <v>4700</v>
      </c>
      <c r="G158" s="9">
        <f t="shared" si="8"/>
        <v>35250</v>
      </c>
      <c r="H158" s="9">
        <f t="shared" si="10"/>
        <v>6345</v>
      </c>
      <c r="I158" s="9">
        <f t="shared" si="9"/>
        <v>41595</v>
      </c>
      <c r="J158" s="10"/>
      <c r="K158" s="9"/>
      <c r="L158" s="47"/>
      <c r="M158" s="9"/>
    </row>
    <row r="159" spans="1:13" ht="15" customHeight="1" x14ac:dyDescent="0.3">
      <c r="A159" s="6">
        <v>66502</v>
      </c>
      <c r="B159" s="45" t="s">
        <v>188</v>
      </c>
      <c r="C159" s="7">
        <v>45576</v>
      </c>
      <c r="D159" s="8">
        <v>1389</v>
      </c>
      <c r="E159" s="9">
        <v>8</v>
      </c>
      <c r="F159" s="9">
        <v>4700</v>
      </c>
      <c r="G159" s="9">
        <f t="shared" si="8"/>
        <v>37600</v>
      </c>
      <c r="H159" s="9">
        <f t="shared" si="10"/>
        <v>6768</v>
      </c>
      <c r="I159" s="9">
        <f t="shared" si="9"/>
        <v>44368</v>
      </c>
      <c r="J159" s="10"/>
      <c r="K159" s="9"/>
      <c r="L159" s="47"/>
      <c r="M159" s="9"/>
    </row>
    <row r="160" spans="1:13" ht="15" customHeight="1" x14ac:dyDescent="0.3">
      <c r="A160" s="6">
        <v>66502</v>
      </c>
      <c r="B160" s="45" t="s">
        <v>188</v>
      </c>
      <c r="C160" s="7">
        <v>45576</v>
      </c>
      <c r="D160" s="8">
        <v>1390</v>
      </c>
      <c r="E160" s="9">
        <v>8</v>
      </c>
      <c r="F160" s="9">
        <v>4700</v>
      </c>
      <c r="G160" s="9">
        <f t="shared" si="8"/>
        <v>37600</v>
      </c>
      <c r="H160" s="9">
        <f t="shared" si="10"/>
        <v>6768</v>
      </c>
      <c r="I160" s="9">
        <f t="shared" si="9"/>
        <v>44368</v>
      </c>
      <c r="J160" s="10"/>
      <c r="K160" s="9"/>
      <c r="L160" s="47"/>
      <c r="M160" s="9"/>
    </row>
    <row r="161" spans="1:13" ht="15" customHeight="1" x14ac:dyDescent="0.3">
      <c r="A161" s="6">
        <v>66502</v>
      </c>
      <c r="B161" s="45" t="s">
        <v>188</v>
      </c>
      <c r="C161" s="7">
        <v>45576</v>
      </c>
      <c r="D161" s="8">
        <v>1391</v>
      </c>
      <c r="E161" s="9">
        <v>7.5</v>
      </c>
      <c r="F161" s="9">
        <v>4700</v>
      </c>
      <c r="G161" s="9">
        <f t="shared" si="8"/>
        <v>35250</v>
      </c>
      <c r="H161" s="9">
        <f t="shared" si="10"/>
        <v>6345</v>
      </c>
      <c r="I161" s="9">
        <f t="shared" si="9"/>
        <v>41595</v>
      </c>
      <c r="J161" s="10"/>
      <c r="K161" s="9"/>
      <c r="L161" s="47"/>
      <c r="M161" s="9"/>
    </row>
    <row r="162" spans="1:13" ht="15" customHeight="1" x14ac:dyDescent="0.3">
      <c r="A162" s="6">
        <v>66502</v>
      </c>
      <c r="B162" s="45" t="s">
        <v>188</v>
      </c>
      <c r="C162" s="7">
        <v>45576</v>
      </c>
      <c r="D162" s="8">
        <v>1392</v>
      </c>
      <c r="E162" s="9">
        <v>7.5</v>
      </c>
      <c r="F162" s="9">
        <v>4525</v>
      </c>
      <c r="G162" s="9">
        <f t="shared" si="8"/>
        <v>33937.5</v>
      </c>
      <c r="H162" s="9">
        <f t="shared" si="10"/>
        <v>6108.75</v>
      </c>
      <c r="I162" s="9">
        <f t="shared" si="9"/>
        <v>40046.25</v>
      </c>
      <c r="J162" s="10"/>
      <c r="K162" s="9"/>
      <c r="L162" s="47"/>
      <c r="M162" s="9"/>
    </row>
    <row r="163" spans="1:13" ht="15" customHeight="1" x14ac:dyDescent="0.3">
      <c r="A163" s="6">
        <v>66502</v>
      </c>
      <c r="B163" s="45" t="s">
        <v>188</v>
      </c>
      <c r="C163" s="7">
        <v>45576</v>
      </c>
      <c r="D163" s="8">
        <v>1393</v>
      </c>
      <c r="E163" s="9">
        <v>7</v>
      </c>
      <c r="F163" s="9">
        <v>4700</v>
      </c>
      <c r="G163" s="9">
        <f t="shared" si="8"/>
        <v>32900</v>
      </c>
      <c r="H163" s="9">
        <f t="shared" si="10"/>
        <v>5922</v>
      </c>
      <c r="I163" s="9">
        <f t="shared" si="9"/>
        <v>38822</v>
      </c>
      <c r="J163" s="10"/>
      <c r="K163" s="9"/>
      <c r="L163" s="47"/>
      <c r="M163" s="9"/>
    </row>
    <row r="164" spans="1:13" ht="15" customHeight="1" x14ac:dyDescent="0.3">
      <c r="A164" s="6">
        <v>66502</v>
      </c>
      <c r="B164" s="45" t="s">
        <v>188</v>
      </c>
      <c r="C164" s="7">
        <v>45576</v>
      </c>
      <c r="D164" s="8">
        <v>1394</v>
      </c>
      <c r="E164" s="9">
        <v>8</v>
      </c>
      <c r="F164" s="9">
        <v>4700</v>
      </c>
      <c r="G164" s="9">
        <f t="shared" si="8"/>
        <v>37600</v>
      </c>
      <c r="H164" s="9">
        <f t="shared" si="10"/>
        <v>6768</v>
      </c>
      <c r="I164" s="9">
        <f t="shared" si="9"/>
        <v>44368</v>
      </c>
      <c r="J164" s="10"/>
      <c r="K164" s="9"/>
      <c r="L164" s="47"/>
      <c r="M164" s="9"/>
    </row>
    <row r="165" spans="1:13" ht="15" customHeight="1" x14ac:dyDescent="0.3">
      <c r="A165" s="6">
        <v>66502</v>
      </c>
      <c r="B165" s="45" t="s">
        <v>188</v>
      </c>
      <c r="C165" s="7">
        <v>45576</v>
      </c>
      <c r="D165" s="8">
        <v>1395</v>
      </c>
      <c r="E165" s="9">
        <v>7</v>
      </c>
      <c r="F165" s="9">
        <v>4525</v>
      </c>
      <c r="G165" s="9">
        <f t="shared" si="8"/>
        <v>31675</v>
      </c>
      <c r="H165" s="9">
        <f t="shared" si="10"/>
        <v>5701.5</v>
      </c>
      <c r="I165" s="9">
        <f t="shared" si="9"/>
        <v>37376.5</v>
      </c>
      <c r="J165" s="10"/>
      <c r="K165" s="9"/>
      <c r="L165" s="47"/>
      <c r="M165" s="9"/>
    </row>
    <row r="166" spans="1:13" ht="15" customHeight="1" x14ac:dyDescent="0.3">
      <c r="A166" s="6">
        <v>66502</v>
      </c>
      <c r="B166" s="45" t="s">
        <v>188</v>
      </c>
      <c r="C166" s="7">
        <v>45577</v>
      </c>
      <c r="D166" s="8">
        <v>1399</v>
      </c>
      <c r="E166" s="9">
        <v>8</v>
      </c>
      <c r="F166" s="9">
        <v>4350</v>
      </c>
      <c r="G166" s="9">
        <f t="shared" si="8"/>
        <v>34800</v>
      </c>
      <c r="H166" s="9">
        <f t="shared" si="10"/>
        <v>6264</v>
      </c>
      <c r="I166" s="9">
        <f t="shared" si="9"/>
        <v>41064</v>
      </c>
      <c r="J166" s="10"/>
      <c r="K166" s="9"/>
      <c r="L166" s="47"/>
      <c r="M166" s="9"/>
    </row>
    <row r="167" spans="1:13" ht="15" customHeight="1" x14ac:dyDescent="0.3">
      <c r="A167" s="6">
        <v>66502</v>
      </c>
      <c r="B167" s="45" t="s">
        <v>188</v>
      </c>
      <c r="C167" s="7">
        <v>45577</v>
      </c>
      <c r="D167" s="8">
        <v>1400</v>
      </c>
      <c r="E167" s="9">
        <v>7</v>
      </c>
      <c r="F167" s="9">
        <v>4525</v>
      </c>
      <c r="G167" s="9">
        <f t="shared" si="8"/>
        <v>31675</v>
      </c>
      <c r="H167" s="9">
        <f t="shared" si="10"/>
        <v>5701.5</v>
      </c>
      <c r="I167" s="9">
        <f t="shared" si="9"/>
        <v>37376.5</v>
      </c>
      <c r="J167" s="10"/>
      <c r="K167" s="9"/>
      <c r="L167" s="47"/>
      <c r="M167" s="9"/>
    </row>
    <row r="168" spans="1:13" ht="15" customHeight="1" x14ac:dyDescent="0.3">
      <c r="A168" s="6">
        <v>66502</v>
      </c>
      <c r="B168" s="45" t="s">
        <v>188</v>
      </c>
      <c r="C168" s="7">
        <v>45577</v>
      </c>
      <c r="D168" s="8">
        <v>1401</v>
      </c>
      <c r="E168" s="9">
        <v>7</v>
      </c>
      <c r="F168" s="9">
        <v>4700</v>
      </c>
      <c r="G168" s="9">
        <f t="shared" si="8"/>
        <v>32900</v>
      </c>
      <c r="H168" s="9">
        <f t="shared" si="10"/>
        <v>5922</v>
      </c>
      <c r="I168" s="9">
        <f t="shared" si="9"/>
        <v>38822</v>
      </c>
      <c r="J168" s="10"/>
      <c r="K168" s="9"/>
      <c r="L168" s="47"/>
      <c r="M168" s="9"/>
    </row>
    <row r="169" spans="1:13" ht="15" customHeight="1" x14ac:dyDescent="0.3">
      <c r="A169" s="6">
        <v>66502</v>
      </c>
      <c r="B169" s="45" t="s">
        <v>188</v>
      </c>
      <c r="C169" s="7">
        <v>45577</v>
      </c>
      <c r="D169" s="8">
        <v>1402</v>
      </c>
      <c r="E169" s="9">
        <v>8</v>
      </c>
      <c r="F169" s="9">
        <v>4700</v>
      </c>
      <c r="G169" s="9">
        <f t="shared" si="8"/>
        <v>37600</v>
      </c>
      <c r="H169" s="9">
        <f t="shared" si="10"/>
        <v>6768</v>
      </c>
      <c r="I169" s="9">
        <f t="shared" si="9"/>
        <v>44368</v>
      </c>
      <c r="J169" s="10"/>
      <c r="K169" s="9"/>
      <c r="L169" s="47"/>
      <c r="M169" s="9"/>
    </row>
    <row r="170" spans="1:13" ht="15" customHeight="1" x14ac:dyDescent="0.3">
      <c r="A170" s="6">
        <v>66502</v>
      </c>
      <c r="B170" s="45" t="s">
        <v>188</v>
      </c>
      <c r="C170" s="7">
        <v>45577</v>
      </c>
      <c r="D170" s="8">
        <v>1403</v>
      </c>
      <c r="E170" s="9">
        <v>8</v>
      </c>
      <c r="F170" s="9">
        <v>4700</v>
      </c>
      <c r="G170" s="9">
        <f t="shared" si="8"/>
        <v>37600</v>
      </c>
      <c r="H170" s="9">
        <f t="shared" si="10"/>
        <v>6768</v>
      </c>
      <c r="I170" s="9">
        <f t="shared" si="9"/>
        <v>44368</v>
      </c>
      <c r="J170" s="10"/>
      <c r="K170" s="9"/>
      <c r="L170" s="47"/>
      <c r="M170" s="9"/>
    </row>
    <row r="171" spans="1:13" ht="15" customHeight="1" x14ac:dyDescent="0.3">
      <c r="A171" s="6">
        <v>66502</v>
      </c>
      <c r="B171" s="45" t="s">
        <v>188</v>
      </c>
      <c r="C171" s="7">
        <v>45577</v>
      </c>
      <c r="D171" s="8">
        <v>1404</v>
      </c>
      <c r="E171" s="9">
        <v>7.5</v>
      </c>
      <c r="F171" s="9">
        <v>4700</v>
      </c>
      <c r="G171" s="9">
        <f t="shared" si="8"/>
        <v>35250</v>
      </c>
      <c r="H171" s="9">
        <f t="shared" si="10"/>
        <v>6345</v>
      </c>
      <c r="I171" s="9">
        <f t="shared" si="9"/>
        <v>41595</v>
      </c>
      <c r="J171" s="10"/>
      <c r="K171" s="9"/>
      <c r="L171" s="47"/>
      <c r="M171" s="9"/>
    </row>
    <row r="172" spans="1:13" ht="15" customHeight="1" x14ac:dyDescent="0.3">
      <c r="A172" s="6">
        <v>66502</v>
      </c>
      <c r="B172" s="45" t="s">
        <v>188</v>
      </c>
      <c r="C172" s="7">
        <v>45577</v>
      </c>
      <c r="D172" s="8">
        <v>1405</v>
      </c>
      <c r="E172" s="9">
        <v>7.5</v>
      </c>
      <c r="F172" s="9">
        <v>4700</v>
      </c>
      <c r="G172" s="9">
        <f t="shared" si="8"/>
        <v>35250</v>
      </c>
      <c r="H172" s="9">
        <f t="shared" si="10"/>
        <v>6345</v>
      </c>
      <c r="I172" s="9">
        <f t="shared" si="9"/>
        <v>41595</v>
      </c>
      <c r="J172" s="10"/>
      <c r="K172" s="9"/>
      <c r="L172" s="47"/>
      <c r="M172" s="9"/>
    </row>
    <row r="173" spans="1:13" ht="15" customHeight="1" x14ac:dyDescent="0.3">
      <c r="A173" s="6">
        <v>66502</v>
      </c>
      <c r="B173" s="45" t="s">
        <v>188</v>
      </c>
      <c r="C173" s="7">
        <v>45577</v>
      </c>
      <c r="D173" s="8">
        <v>1406</v>
      </c>
      <c r="E173" s="9">
        <v>7.5</v>
      </c>
      <c r="F173" s="9">
        <v>4700</v>
      </c>
      <c r="G173" s="9">
        <f t="shared" si="8"/>
        <v>35250</v>
      </c>
      <c r="H173" s="9">
        <f t="shared" si="10"/>
        <v>6345</v>
      </c>
      <c r="I173" s="9">
        <f t="shared" si="9"/>
        <v>41595</v>
      </c>
      <c r="J173" s="10"/>
      <c r="K173" s="9"/>
      <c r="L173" s="47"/>
      <c r="M173" s="9"/>
    </row>
    <row r="174" spans="1:13" ht="15" customHeight="1" x14ac:dyDescent="0.3">
      <c r="A174" s="6">
        <v>66502</v>
      </c>
      <c r="B174" s="45" t="s">
        <v>188</v>
      </c>
      <c r="C174" s="7">
        <v>45578</v>
      </c>
      <c r="D174" s="8">
        <v>1410</v>
      </c>
      <c r="E174" s="9">
        <v>7.5</v>
      </c>
      <c r="F174" s="9">
        <v>4700</v>
      </c>
      <c r="G174" s="9">
        <f t="shared" si="8"/>
        <v>35250</v>
      </c>
      <c r="H174" s="9">
        <f t="shared" si="10"/>
        <v>6345</v>
      </c>
      <c r="I174" s="9">
        <f t="shared" si="9"/>
        <v>41595</v>
      </c>
      <c r="J174" s="10"/>
      <c r="K174" s="9"/>
      <c r="L174" s="47"/>
      <c r="M174" s="9"/>
    </row>
    <row r="175" spans="1:13" ht="15" customHeight="1" x14ac:dyDescent="0.3">
      <c r="A175" s="6">
        <v>66502</v>
      </c>
      <c r="B175" s="45" t="s">
        <v>188</v>
      </c>
      <c r="C175" s="7">
        <v>45578</v>
      </c>
      <c r="D175" s="8">
        <v>1411</v>
      </c>
      <c r="E175" s="9">
        <v>7.5</v>
      </c>
      <c r="F175" s="9">
        <v>4350</v>
      </c>
      <c r="G175" s="9">
        <f t="shared" si="8"/>
        <v>32625</v>
      </c>
      <c r="H175" s="9">
        <f t="shared" si="10"/>
        <v>5872.5</v>
      </c>
      <c r="I175" s="9">
        <f t="shared" si="9"/>
        <v>38497.5</v>
      </c>
      <c r="J175" s="10"/>
      <c r="K175" s="9"/>
      <c r="L175" s="47"/>
      <c r="M175" s="9"/>
    </row>
    <row r="176" spans="1:13" ht="15" customHeight="1" x14ac:dyDescent="0.3">
      <c r="A176" s="6">
        <v>66502</v>
      </c>
      <c r="B176" s="45" t="s">
        <v>188</v>
      </c>
      <c r="C176" s="7">
        <v>45578</v>
      </c>
      <c r="D176" s="8">
        <v>1412</v>
      </c>
      <c r="E176" s="9">
        <v>7.5</v>
      </c>
      <c r="F176" s="9">
        <v>4700</v>
      </c>
      <c r="G176" s="9">
        <f t="shared" si="8"/>
        <v>35250</v>
      </c>
      <c r="H176" s="9">
        <f t="shared" si="10"/>
        <v>6345</v>
      </c>
      <c r="I176" s="9">
        <f t="shared" si="9"/>
        <v>41595</v>
      </c>
      <c r="J176" s="10"/>
      <c r="K176" s="9"/>
      <c r="L176" s="47"/>
      <c r="M176" s="9"/>
    </row>
    <row r="177" spans="1:13" ht="15" customHeight="1" x14ac:dyDescent="0.3">
      <c r="A177" s="6">
        <v>66502</v>
      </c>
      <c r="B177" s="45" t="s">
        <v>188</v>
      </c>
      <c r="C177" s="7">
        <v>45578</v>
      </c>
      <c r="D177" s="8">
        <v>1413</v>
      </c>
      <c r="E177" s="9">
        <v>6.5</v>
      </c>
      <c r="F177" s="9">
        <v>4700</v>
      </c>
      <c r="G177" s="9">
        <f t="shared" si="8"/>
        <v>30550</v>
      </c>
      <c r="H177" s="9">
        <f t="shared" si="10"/>
        <v>5499</v>
      </c>
      <c r="I177" s="9">
        <f t="shared" si="9"/>
        <v>36049</v>
      </c>
      <c r="J177" s="10"/>
      <c r="K177" s="9"/>
      <c r="L177" s="47"/>
      <c r="M177" s="9"/>
    </row>
    <row r="178" spans="1:13" ht="15" customHeight="1" x14ac:dyDescent="0.3">
      <c r="A178" s="6">
        <v>66502</v>
      </c>
      <c r="B178" s="45" t="s">
        <v>188</v>
      </c>
      <c r="C178" s="7">
        <v>45578</v>
      </c>
      <c r="D178" s="8">
        <v>1414</v>
      </c>
      <c r="E178" s="9">
        <v>7</v>
      </c>
      <c r="F178" s="9">
        <v>4700</v>
      </c>
      <c r="G178" s="9">
        <f t="shared" si="8"/>
        <v>32900</v>
      </c>
      <c r="H178" s="9">
        <f t="shared" si="10"/>
        <v>5922</v>
      </c>
      <c r="I178" s="9">
        <f t="shared" si="9"/>
        <v>38822</v>
      </c>
      <c r="J178" s="10"/>
      <c r="K178" s="9"/>
      <c r="L178" s="47"/>
      <c r="M178" s="9"/>
    </row>
    <row r="179" spans="1:13" ht="15" customHeight="1" x14ac:dyDescent="0.3">
      <c r="A179" s="6">
        <v>66502</v>
      </c>
      <c r="B179" s="45" t="s">
        <v>188</v>
      </c>
      <c r="C179" s="7">
        <v>45578</v>
      </c>
      <c r="D179" s="8">
        <v>1415</v>
      </c>
      <c r="E179" s="9">
        <v>6.5</v>
      </c>
      <c r="F179" s="9">
        <v>4700</v>
      </c>
      <c r="G179" s="9">
        <f t="shared" si="8"/>
        <v>30550</v>
      </c>
      <c r="H179" s="9">
        <f t="shared" si="10"/>
        <v>5499</v>
      </c>
      <c r="I179" s="9">
        <f t="shared" si="9"/>
        <v>36049</v>
      </c>
      <c r="J179" s="10"/>
      <c r="K179" s="9"/>
      <c r="L179" s="47"/>
      <c r="M179" s="9"/>
    </row>
    <row r="180" spans="1:13" ht="15" customHeight="1" x14ac:dyDescent="0.3">
      <c r="A180" s="6">
        <v>66502</v>
      </c>
      <c r="B180" s="45" t="s">
        <v>188</v>
      </c>
      <c r="C180" s="7">
        <v>45579</v>
      </c>
      <c r="D180" s="8">
        <v>1419</v>
      </c>
      <c r="E180" s="9">
        <v>7.5</v>
      </c>
      <c r="F180" s="9">
        <v>4700</v>
      </c>
      <c r="G180" s="9">
        <f t="shared" si="8"/>
        <v>35250</v>
      </c>
      <c r="H180" s="9">
        <f t="shared" si="10"/>
        <v>6345</v>
      </c>
      <c r="I180" s="9">
        <f t="shared" si="9"/>
        <v>41595</v>
      </c>
      <c r="J180" s="10"/>
      <c r="K180" s="9"/>
      <c r="L180" s="47"/>
      <c r="M180" s="9"/>
    </row>
    <row r="181" spans="1:13" ht="15" customHeight="1" x14ac:dyDescent="0.3">
      <c r="A181" s="6">
        <v>66502</v>
      </c>
      <c r="B181" s="45" t="s">
        <v>188</v>
      </c>
      <c r="C181" s="7">
        <v>45579</v>
      </c>
      <c r="D181" s="8">
        <v>1420</v>
      </c>
      <c r="E181" s="9">
        <v>7.5</v>
      </c>
      <c r="F181" s="9">
        <v>4700</v>
      </c>
      <c r="G181" s="9">
        <f t="shared" si="8"/>
        <v>35250</v>
      </c>
      <c r="H181" s="9">
        <f t="shared" si="10"/>
        <v>6345</v>
      </c>
      <c r="I181" s="9">
        <f t="shared" si="9"/>
        <v>41595</v>
      </c>
      <c r="J181" s="10"/>
      <c r="K181" s="9"/>
      <c r="L181" s="47"/>
      <c r="M181" s="9"/>
    </row>
    <row r="182" spans="1:13" ht="15" customHeight="1" x14ac:dyDescent="0.3">
      <c r="A182" s="6">
        <v>66502</v>
      </c>
      <c r="B182" s="45" t="s">
        <v>188</v>
      </c>
      <c r="C182" s="7">
        <v>45579</v>
      </c>
      <c r="D182" s="8">
        <v>1421</v>
      </c>
      <c r="E182" s="9">
        <v>7.5</v>
      </c>
      <c r="F182" s="9">
        <v>4700</v>
      </c>
      <c r="G182" s="9">
        <f t="shared" si="8"/>
        <v>35250</v>
      </c>
      <c r="H182" s="9">
        <f t="shared" si="10"/>
        <v>6345</v>
      </c>
      <c r="I182" s="9">
        <f t="shared" si="9"/>
        <v>41595</v>
      </c>
      <c r="J182" s="10"/>
      <c r="K182" s="9"/>
      <c r="L182" s="47"/>
      <c r="M182" s="9"/>
    </row>
    <row r="183" spans="1:13" ht="15" customHeight="1" x14ac:dyDescent="0.3">
      <c r="A183" s="6">
        <v>66502</v>
      </c>
      <c r="B183" s="45" t="s">
        <v>188</v>
      </c>
      <c r="C183" s="7">
        <v>45579</v>
      </c>
      <c r="D183" s="8">
        <v>1422</v>
      </c>
      <c r="E183" s="9">
        <v>7.5</v>
      </c>
      <c r="F183" s="9">
        <v>4700</v>
      </c>
      <c r="G183" s="9">
        <f t="shared" si="8"/>
        <v>35250</v>
      </c>
      <c r="H183" s="9">
        <f t="shared" si="10"/>
        <v>6345</v>
      </c>
      <c r="I183" s="9">
        <f t="shared" si="9"/>
        <v>41595</v>
      </c>
      <c r="J183" s="10"/>
      <c r="K183" s="9"/>
      <c r="L183" s="47"/>
      <c r="M183" s="9"/>
    </row>
    <row r="184" spans="1:13" ht="15" customHeight="1" x14ac:dyDescent="0.3">
      <c r="A184" s="6">
        <v>66502</v>
      </c>
      <c r="B184" s="45" t="s">
        <v>188</v>
      </c>
      <c r="C184" s="7">
        <v>45579</v>
      </c>
      <c r="D184" s="8">
        <v>1423</v>
      </c>
      <c r="E184" s="9">
        <v>7</v>
      </c>
      <c r="F184" s="9">
        <v>4525</v>
      </c>
      <c r="G184" s="9">
        <f t="shared" si="8"/>
        <v>31675</v>
      </c>
      <c r="H184" s="9">
        <f t="shared" si="10"/>
        <v>5701.5</v>
      </c>
      <c r="I184" s="9">
        <f t="shared" si="9"/>
        <v>37376.5</v>
      </c>
      <c r="J184" s="10"/>
      <c r="K184" s="9"/>
      <c r="L184" s="47"/>
      <c r="M184" s="9"/>
    </row>
    <row r="185" spans="1:13" ht="15" customHeight="1" x14ac:dyDescent="0.3">
      <c r="A185" s="6">
        <v>66502</v>
      </c>
      <c r="B185" s="45" t="s">
        <v>188</v>
      </c>
      <c r="C185" s="7">
        <v>45579</v>
      </c>
      <c r="D185" s="8">
        <v>1424</v>
      </c>
      <c r="E185" s="9">
        <v>8</v>
      </c>
      <c r="F185" s="9">
        <v>4700</v>
      </c>
      <c r="G185" s="9">
        <f t="shared" si="8"/>
        <v>37600</v>
      </c>
      <c r="H185" s="9">
        <f t="shared" si="10"/>
        <v>6768</v>
      </c>
      <c r="I185" s="9">
        <f t="shared" si="9"/>
        <v>44368</v>
      </c>
      <c r="J185" s="10"/>
      <c r="K185" s="9"/>
      <c r="L185" s="47"/>
      <c r="M185" s="9"/>
    </row>
    <row r="186" spans="1:13" ht="15" customHeight="1" x14ac:dyDescent="0.3">
      <c r="A186" s="6">
        <v>66502</v>
      </c>
      <c r="B186" s="45" t="s">
        <v>188</v>
      </c>
      <c r="C186" s="7">
        <v>45579</v>
      </c>
      <c r="D186" s="8">
        <v>1425</v>
      </c>
      <c r="E186" s="9">
        <v>8</v>
      </c>
      <c r="F186" s="9">
        <v>4700</v>
      </c>
      <c r="G186" s="9">
        <f t="shared" si="8"/>
        <v>37600</v>
      </c>
      <c r="H186" s="9">
        <f t="shared" si="10"/>
        <v>6768</v>
      </c>
      <c r="I186" s="9">
        <f t="shared" si="9"/>
        <v>44368</v>
      </c>
      <c r="J186" s="10"/>
      <c r="K186" s="9"/>
      <c r="L186" s="47"/>
      <c r="M186" s="9"/>
    </row>
    <row r="187" spans="1:13" ht="15" customHeight="1" x14ac:dyDescent="0.3">
      <c r="A187" s="6">
        <v>66502</v>
      </c>
      <c r="B187" s="45" t="s">
        <v>188</v>
      </c>
      <c r="C187" s="7">
        <v>45580</v>
      </c>
      <c r="D187" s="8">
        <v>1433</v>
      </c>
      <c r="E187" s="9">
        <v>7.5</v>
      </c>
      <c r="F187" s="9">
        <v>4700</v>
      </c>
      <c r="G187" s="9">
        <f t="shared" si="8"/>
        <v>35250</v>
      </c>
      <c r="H187" s="9">
        <f t="shared" si="10"/>
        <v>6345</v>
      </c>
      <c r="I187" s="9">
        <f t="shared" si="9"/>
        <v>41595</v>
      </c>
      <c r="J187" s="10"/>
      <c r="K187" s="9"/>
      <c r="L187" s="47"/>
      <c r="M187" s="9"/>
    </row>
    <row r="188" spans="1:13" ht="15" customHeight="1" x14ac:dyDescent="0.3">
      <c r="A188" s="6">
        <v>66502</v>
      </c>
      <c r="B188" s="45" t="s">
        <v>188</v>
      </c>
      <c r="C188" s="7">
        <v>45580</v>
      </c>
      <c r="D188" s="8">
        <v>1434</v>
      </c>
      <c r="E188" s="9">
        <v>7.5</v>
      </c>
      <c r="F188" s="9">
        <v>4700</v>
      </c>
      <c r="G188" s="9">
        <f t="shared" si="8"/>
        <v>35250</v>
      </c>
      <c r="H188" s="9">
        <f t="shared" si="10"/>
        <v>6345</v>
      </c>
      <c r="I188" s="9">
        <f t="shared" si="9"/>
        <v>41595</v>
      </c>
      <c r="J188" s="10"/>
      <c r="K188" s="9"/>
      <c r="L188" s="47"/>
      <c r="M188" s="9"/>
    </row>
    <row r="189" spans="1:13" ht="15" customHeight="1" x14ac:dyDescent="0.3">
      <c r="A189" s="6">
        <v>66502</v>
      </c>
      <c r="B189" s="45" t="s">
        <v>188</v>
      </c>
      <c r="C189" s="7">
        <v>45580</v>
      </c>
      <c r="D189" s="8">
        <v>1435</v>
      </c>
      <c r="E189" s="9">
        <v>7.5</v>
      </c>
      <c r="F189" s="9">
        <v>4700</v>
      </c>
      <c r="G189" s="9">
        <f t="shared" si="8"/>
        <v>35250</v>
      </c>
      <c r="H189" s="9">
        <f t="shared" si="10"/>
        <v>6345</v>
      </c>
      <c r="I189" s="9">
        <f t="shared" si="9"/>
        <v>41595</v>
      </c>
      <c r="J189" s="10"/>
      <c r="K189" s="9"/>
      <c r="L189" s="47"/>
      <c r="M189" s="9"/>
    </row>
    <row r="190" spans="1:13" ht="15" customHeight="1" x14ac:dyDescent="0.3">
      <c r="A190" s="6">
        <v>66502</v>
      </c>
      <c r="B190" s="45" t="s">
        <v>188</v>
      </c>
      <c r="C190" s="7">
        <v>45580</v>
      </c>
      <c r="D190" s="8">
        <v>1436</v>
      </c>
      <c r="E190" s="9">
        <v>7</v>
      </c>
      <c r="F190" s="9">
        <v>4700</v>
      </c>
      <c r="G190" s="9">
        <f t="shared" si="8"/>
        <v>32900</v>
      </c>
      <c r="H190" s="9">
        <f t="shared" si="10"/>
        <v>5922</v>
      </c>
      <c r="I190" s="9">
        <f t="shared" si="9"/>
        <v>38822</v>
      </c>
      <c r="J190" s="10"/>
      <c r="K190" s="9"/>
      <c r="L190" s="47"/>
      <c r="M190" s="9"/>
    </row>
    <row r="191" spans="1:13" ht="15" customHeight="1" x14ac:dyDescent="0.3">
      <c r="A191" s="6">
        <v>66502</v>
      </c>
      <c r="B191" s="45" t="s">
        <v>188</v>
      </c>
      <c r="C191" s="7">
        <v>45580</v>
      </c>
      <c r="D191" s="8">
        <v>1437</v>
      </c>
      <c r="E191" s="9">
        <v>7</v>
      </c>
      <c r="F191" s="9">
        <v>4700</v>
      </c>
      <c r="G191" s="9">
        <f t="shared" si="8"/>
        <v>32900</v>
      </c>
      <c r="H191" s="9">
        <f t="shared" si="10"/>
        <v>5922</v>
      </c>
      <c r="I191" s="9">
        <f t="shared" si="9"/>
        <v>38822</v>
      </c>
      <c r="J191" s="10"/>
      <c r="K191" s="9"/>
      <c r="L191" s="47"/>
      <c r="M191" s="9"/>
    </row>
    <row r="192" spans="1:13" ht="15" customHeight="1" x14ac:dyDescent="0.3">
      <c r="A192" s="6">
        <v>66502</v>
      </c>
      <c r="B192" s="45" t="s">
        <v>188</v>
      </c>
      <c r="C192" s="7">
        <v>45580</v>
      </c>
      <c r="D192" s="8">
        <v>1438</v>
      </c>
      <c r="E192" s="9">
        <v>7</v>
      </c>
      <c r="F192" s="9">
        <v>4350</v>
      </c>
      <c r="G192" s="9">
        <f t="shared" si="8"/>
        <v>30450</v>
      </c>
      <c r="H192" s="9">
        <f t="shared" si="10"/>
        <v>5481</v>
      </c>
      <c r="I192" s="9">
        <f t="shared" si="9"/>
        <v>35931</v>
      </c>
      <c r="J192" s="10"/>
      <c r="K192" s="9"/>
      <c r="L192" s="47"/>
      <c r="M192" s="9"/>
    </row>
    <row r="193" spans="1:13" ht="15" customHeight="1" x14ac:dyDescent="0.3">
      <c r="A193" s="6">
        <v>66502</v>
      </c>
      <c r="B193" s="45" t="s">
        <v>188</v>
      </c>
      <c r="C193" s="7">
        <v>45580</v>
      </c>
      <c r="D193" s="8">
        <v>1439</v>
      </c>
      <c r="E193" s="9">
        <v>8</v>
      </c>
      <c r="F193" s="9">
        <v>4700</v>
      </c>
      <c r="G193" s="9">
        <f t="shared" si="8"/>
        <v>37600</v>
      </c>
      <c r="H193" s="9">
        <f t="shared" si="10"/>
        <v>6768</v>
      </c>
      <c r="I193" s="9">
        <f t="shared" si="9"/>
        <v>44368</v>
      </c>
      <c r="J193" s="10"/>
      <c r="K193" s="9"/>
      <c r="L193" s="47"/>
      <c r="M193" s="9"/>
    </row>
    <row r="194" spans="1:13" ht="15" customHeight="1" x14ac:dyDescent="0.3">
      <c r="A194" s="6">
        <v>66502</v>
      </c>
      <c r="B194" s="45" t="s">
        <v>188</v>
      </c>
      <c r="C194" s="7">
        <v>45580</v>
      </c>
      <c r="D194" s="8">
        <v>1440</v>
      </c>
      <c r="E194" s="9">
        <v>8</v>
      </c>
      <c r="F194" s="9">
        <v>4700</v>
      </c>
      <c r="G194" s="9">
        <f t="shared" ref="G194:G253" si="11">E194*F194</f>
        <v>37600</v>
      </c>
      <c r="H194" s="9">
        <f t="shared" si="10"/>
        <v>6768</v>
      </c>
      <c r="I194" s="9">
        <f t="shared" ref="I194:I253" si="12">G194+H194</f>
        <v>44368</v>
      </c>
      <c r="J194" s="10"/>
      <c r="K194" s="9"/>
      <c r="L194" s="47"/>
      <c r="M194" s="9"/>
    </row>
    <row r="195" spans="1:13" ht="15" customHeight="1" x14ac:dyDescent="0.3">
      <c r="A195" s="6">
        <v>66502</v>
      </c>
      <c r="B195" s="45" t="s">
        <v>188</v>
      </c>
      <c r="C195" s="7">
        <v>45580</v>
      </c>
      <c r="D195" s="8">
        <v>1441</v>
      </c>
      <c r="E195" s="9">
        <v>7.5</v>
      </c>
      <c r="F195" s="9">
        <v>4700</v>
      </c>
      <c r="G195" s="9">
        <f t="shared" si="11"/>
        <v>35250</v>
      </c>
      <c r="H195" s="9">
        <f t="shared" si="10"/>
        <v>6345</v>
      </c>
      <c r="I195" s="9">
        <f t="shared" si="12"/>
        <v>41595</v>
      </c>
      <c r="J195" s="10"/>
      <c r="K195" s="9"/>
      <c r="L195" s="47"/>
      <c r="M195" s="9"/>
    </row>
    <row r="196" spans="1:13" ht="15" customHeight="1" x14ac:dyDescent="0.3">
      <c r="A196" s="6">
        <v>66502</v>
      </c>
      <c r="B196" s="45" t="s">
        <v>188</v>
      </c>
      <c r="C196" s="7">
        <v>45580</v>
      </c>
      <c r="D196" s="8">
        <v>1442</v>
      </c>
      <c r="E196" s="9">
        <v>7.5</v>
      </c>
      <c r="F196" s="9">
        <v>4700</v>
      </c>
      <c r="G196" s="9">
        <f t="shared" si="11"/>
        <v>35250</v>
      </c>
      <c r="H196" s="9">
        <f t="shared" si="10"/>
        <v>6345</v>
      </c>
      <c r="I196" s="9">
        <f t="shared" si="12"/>
        <v>41595</v>
      </c>
      <c r="J196" s="10"/>
      <c r="K196" s="9"/>
      <c r="L196" s="47"/>
      <c r="M196" s="9"/>
    </row>
    <row r="197" spans="1:13" ht="15" customHeight="1" x14ac:dyDescent="0.3">
      <c r="A197" s="6">
        <v>66502</v>
      </c>
      <c r="B197" s="45" t="s">
        <v>188</v>
      </c>
      <c r="C197" s="7">
        <v>45580</v>
      </c>
      <c r="D197" s="8">
        <v>1443</v>
      </c>
      <c r="E197" s="9">
        <v>7</v>
      </c>
      <c r="F197" s="9">
        <v>4350</v>
      </c>
      <c r="G197" s="9">
        <f t="shared" si="11"/>
        <v>30450</v>
      </c>
      <c r="H197" s="9">
        <f t="shared" si="10"/>
        <v>5481</v>
      </c>
      <c r="I197" s="9">
        <f t="shared" si="12"/>
        <v>35931</v>
      </c>
      <c r="J197" s="10"/>
      <c r="K197" s="9"/>
      <c r="L197" s="47"/>
      <c r="M197" s="9"/>
    </row>
    <row r="198" spans="1:13" ht="15" customHeight="1" x14ac:dyDescent="0.3">
      <c r="A198" s="6">
        <v>66502</v>
      </c>
      <c r="B198" s="45" t="s">
        <v>188</v>
      </c>
      <c r="C198" s="7">
        <v>45580</v>
      </c>
      <c r="D198" s="8">
        <v>1444</v>
      </c>
      <c r="E198" s="9">
        <v>7.5</v>
      </c>
      <c r="F198" s="9">
        <v>4700</v>
      </c>
      <c r="G198" s="9">
        <f t="shared" si="11"/>
        <v>35250</v>
      </c>
      <c r="H198" s="9">
        <f t="shared" si="10"/>
        <v>6345</v>
      </c>
      <c r="I198" s="9">
        <f t="shared" si="12"/>
        <v>41595</v>
      </c>
      <c r="J198" s="10"/>
      <c r="K198" s="9"/>
      <c r="L198" s="47"/>
      <c r="M198" s="9"/>
    </row>
    <row r="199" spans="1:13" ht="15" customHeight="1" x14ac:dyDescent="0.3">
      <c r="A199" s="6">
        <v>66502</v>
      </c>
      <c r="B199" s="45" t="s">
        <v>188</v>
      </c>
      <c r="C199" s="7">
        <v>45580</v>
      </c>
      <c r="D199" s="8">
        <v>1445</v>
      </c>
      <c r="E199" s="9">
        <v>8</v>
      </c>
      <c r="F199" s="9">
        <v>4700</v>
      </c>
      <c r="G199" s="9">
        <f t="shared" si="11"/>
        <v>37600</v>
      </c>
      <c r="H199" s="9">
        <f t="shared" si="10"/>
        <v>6768</v>
      </c>
      <c r="I199" s="9">
        <f t="shared" si="12"/>
        <v>44368</v>
      </c>
      <c r="J199" s="10"/>
      <c r="K199" s="9"/>
      <c r="L199" s="47"/>
      <c r="M199" s="9"/>
    </row>
    <row r="200" spans="1:13" ht="15" customHeight="1" x14ac:dyDescent="0.3">
      <c r="A200" s="6">
        <v>66502</v>
      </c>
      <c r="B200" s="45" t="s">
        <v>188</v>
      </c>
      <c r="C200" s="7">
        <v>45581</v>
      </c>
      <c r="D200" s="8">
        <v>1449</v>
      </c>
      <c r="E200" s="9">
        <v>7</v>
      </c>
      <c r="F200" s="9">
        <v>4350</v>
      </c>
      <c r="G200" s="9">
        <f t="shared" si="11"/>
        <v>30450</v>
      </c>
      <c r="H200" s="9">
        <f t="shared" si="10"/>
        <v>5481</v>
      </c>
      <c r="I200" s="9">
        <f t="shared" si="12"/>
        <v>35931</v>
      </c>
      <c r="J200" s="10"/>
      <c r="K200" s="9"/>
      <c r="L200" s="47"/>
      <c r="M200" s="9"/>
    </row>
    <row r="201" spans="1:13" ht="15" customHeight="1" x14ac:dyDescent="0.3">
      <c r="A201" s="6">
        <v>66502</v>
      </c>
      <c r="B201" s="45" t="s">
        <v>188</v>
      </c>
      <c r="C201" s="7">
        <v>45581</v>
      </c>
      <c r="D201" s="8">
        <v>1450</v>
      </c>
      <c r="E201" s="9">
        <v>7.5</v>
      </c>
      <c r="F201" s="9">
        <v>4700</v>
      </c>
      <c r="G201" s="9">
        <f t="shared" si="11"/>
        <v>35250</v>
      </c>
      <c r="H201" s="9">
        <f t="shared" ref="H201:H264" si="13">G201*18%</f>
        <v>6345</v>
      </c>
      <c r="I201" s="9">
        <f t="shared" si="12"/>
        <v>41595</v>
      </c>
      <c r="J201" s="10"/>
      <c r="K201" s="9"/>
      <c r="L201" s="47"/>
      <c r="M201" s="9"/>
    </row>
    <row r="202" spans="1:13" ht="15" customHeight="1" x14ac:dyDescent="0.3">
      <c r="A202" s="6">
        <v>66502</v>
      </c>
      <c r="B202" s="45" t="s">
        <v>188</v>
      </c>
      <c r="C202" s="7">
        <v>45581</v>
      </c>
      <c r="D202" s="8">
        <v>1451</v>
      </c>
      <c r="E202" s="9">
        <v>7.5</v>
      </c>
      <c r="F202" s="9">
        <v>4350</v>
      </c>
      <c r="G202" s="9">
        <f t="shared" si="11"/>
        <v>32625</v>
      </c>
      <c r="H202" s="9">
        <f t="shared" si="13"/>
        <v>5872.5</v>
      </c>
      <c r="I202" s="9">
        <f t="shared" si="12"/>
        <v>38497.5</v>
      </c>
      <c r="J202" s="10"/>
      <c r="K202" s="9"/>
      <c r="L202" s="47"/>
      <c r="M202" s="9"/>
    </row>
    <row r="203" spans="1:13" ht="15" customHeight="1" x14ac:dyDescent="0.3">
      <c r="A203" s="6">
        <v>66502</v>
      </c>
      <c r="B203" s="45" t="s">
        <v>188</v>
      </c>
      <c r="C203" s="7">
        <v>45581</v>
      </c>
      <c r="D203" s="8">
        <v>1452</v>
      </c>
      <c r="E203" s="9">
        <v>6.5</v>
      </c>
      <c r="F203" s="9">
        <v>4700</v>
      </c>
      <c r="G203" s="9">
        <f t="shared" si="11"/>
        <v>30550</v>
      </c>
      <c r="H203" s="9">
        <f t="shared" si="13"/>
        <v>5499</v>
      </c>
      <c r="I203" s="9">
        <f t="shared" si="12"/>
        <v>36049</v>
      </c>
      <c r="J203" s="10"/>
      <c r="K203" s="9"/>
      <c r="L203" s="47"/>
      <c r="M203" s="9"/>
    </row>
    <row r="204" spans="1:13" ht="15" customHeight="1" x14ac:dyDescent="0.3">
      <c r="A204" s="6">
        <v>66502</v>
      </c>
      <c r="B204" s="45" t="s">
        <v>188</v>
      </c>
      <c r="C204" s="7">
        <v>45581</v>
      </c>
      <c r="D204" s="8">
        <v>1453</v>
      </c>
      <c r="E204" s="9">
        <v>7</v>
      </c>
      <c r="F204" s="9">
        <v>4700</v>
      </c>
      <c r="G204" s="9">
        <f t="shared" si="11"/>
        <v>32900</v>
      </c>
      <c r="H204" s="9">
        <f t="shared" si="13"/>
        <v>5922</v>
      </c>
      <c r="I204" s="9">
        <f t="shared" si="12"/>
        <v>38822</v>
      </c>
      <c r="J204" s="10"/>
      <c r="K204" s="9"/>
      <c r="L204" s="47"/>
      <c r="M204" s="9"/>
    </row>
    <row r="205" spans="1:13" ht="15" customHeight="1" x14ac:dyDescent="0.3">
      <c r="A205" s="6">
        <v>66502</v>
      </c>
      <c r="B205" s="45" t="s">
        <v>188</v>
      </c>
      <c r="C205" s="7">
        <v>45581</v>
      </c>
      <c r="D205" s="8">
        <v>1454</v>
      </c>
      <c r="E205" s="9">
        <v>7</v>
      </c>
      <c r="F205" s="9">
        <v>4700</v>
      </c>
      <c r="G205" s="9">
        <f t="shared" si="11"/>
        <v>32900</v>
      </c>
      <c r="H205" s="9">
        <f t="shared" si="13"/>
        <v>5922</v>
      </c>
      <c r="I205" s="9">
        <f t="shared" si="12"/>
        <v>38822</v>
      </c>
      <c r="J205" s="10"/>
      <c r="K205" s="9"/>
      <c r="L205" s="47"/>
      <c r="M205" s="9"/>
    </row>
    <row r="206" spans="1:13" ht="15" customHeight="1" x14ac:dyDescent="0.3">
      <c r="A206" s="6">
        <v>66502</v>
      </c>
      <c r="B206" s="45" t="s">
        <v>188</v>
      </c>
      <c r="C206" s="7">
        <v>45581</v>
      </c>
      <c r="D206" s="8">
        <v>1455</v>
      </c>
      <c r="E206" s="9">
        <v>8</v>
      </c>
      <c r="F206" s="9">
        <v>4700</v>
      </c>
      <c r="G206" s="9">
        <f t="shared" si="11"/>
        <v>37600</v>
      </c>
      <c r="H206" s="9">
        <f t="shared" si="13"/>
        <v>6768</v>
      </c>
      <c r="I206" s="9">
        <f t="shared" si="12"/>
        <v>44368</v>
      </c>
      <c r="J206" s="10"/>
      <c r="K206" s="9"/>
      <c r="L206" s="47"/>
      <c r="M206" s="9"/>
    </row>
    <row r="207" spans="1:13" ht="15" customHeight="1" x14ac:dyDescent="0.3">
      <c r="A207" s="6">
        <v>66502</v>
      </c>
      <c r="B207" s="45" t="s">
        <v>188</v>
      </c>
      <c r="C207" s="7">
        <v>45581</v>
      </c>
      <c r="D207" s="8">
        <v>1456</v>
      </c>
      <c r="E207" s="9">
        <v>7.5</v>
      </c>
      <c r="F207" s="9">
        <v>4700</v>
      </c>
      <c r="G207" s="9">
        <f t="shared" si="11"/>
        <v>35250</v>
      </c>
      <c r="H207" s="9">
        <f t="shared" si="13"/>
        <v>6345</v>
      </c>
      <c r="I207" s="9">
        <f t="shared" si="12"/>
        <v>41595</v>
      </c>
      <c r="J207" s="10"/>
      <c r="K207" s="9"/>
      <c r="L207" s="47"/>
      <c r="M207" s="9"/>
    </row>
    <row r="208" spans="1:13" ht="15" customHeight="1" x14ac:dyDescent="0.3">
      <c r="A208" s="6">
        <v>66502</v>
      </c>
      <c r="B208" s="45" t="s">
        <v>188</v>
      </c>
      <c r="C208" s="7">
        <v>45581</v>
      </c>
      <c r="D208" s="8">
        <v>1457</v>
      </c>
      <c r="E208" s="9">
        <v>7.5</v>
      </c>
      <c r="F208" s="9">
        <v>4350</v>
      </c>
      <c r="G208" s="9">
        <f t="shared" si="11"/>
        <v>32625</v>
      </c>
      <c r="H208" s="9">
        <f t="shared" si="13"/>
        <v>5872.5</v>
      </c>
      <c r="I208" s="9">
        <f t="shared" si="12"/>
        <v>38497.5</v>
      </c>
      <c r="J208" s="10"/>
      <c r="K208" s="9"/>
      <c r="L208" s="47"/>
      <c r="M208" s="9"/>
    </row>
    <row r="209" spans="1:13" ht="15" customHeight="1" x14ac:dyDescent="0.3">
      <c r="A209" s="6">
        <v>66502</v>
      </c>
      <c r="B209" s="45" t="s">
        <v>188</v>
      </c>
      <c r="C209" s="7">
        <v>45581</v>
      </c>
      <c r="D209" s="8">
        <v>1458</v>
      </c>
      <c r="E209" s="9">
        <v>8</v>
      </c>
      <c r="F209" s="9">
        <v>4700</v>
      </c>
      <c r="G209" s="9">
        <f t="shared" si="11"/>
        <v>37600</v>
      </c>
      <c r="H209" s="9">
        <f t="shared" si="13"/>
        <v>6768</v>
      </c>
      <c r="I209" s="9">
        <f t="shared" si="12"/>
        <v>44368</v>
      </c>
      <c r="J209" s="10"/>
      <c r="K209" s="9"/>
      <c r="L209" s="47"/>
      <c r="M209" s="9"/>
    </row>
    <row r="210" spans="1:13" ht="15" customHeight="1" x14ac:dyDescent="0.3">
      <c r="A210" s="6">
        <v>66502</v>
      </c>
      <c r="B210" s="45" t="s">
        <v>188</v>
      </c>
      <c r="C210" s="7">
        <v>45581</v>
      </c>
      <c r="D210" s="8">
        <v>1459</v>
      </c>
      <c r="E210" s="9">
        <v>8</v>
      </c>
      <c r="F210" s="9">
        <v>4700</v>
      </c>
      <c r="G210" s="9">
        <f t="shared" si="11"/>
        <v>37600</v>
      </c>
      <c r="H210" s="9">
        <f t="shared" si="13"/>
        <v>6768</v>
      </c>
      <c r="I210" s="9">
        <f t="shared" si="12"/>
        <v>44368</v>
      </c>
      <c r="J210" s="10"/>
      <c r="K210" s="9"/>
      <c r="L210" s="47"/>
      <c r="M210" s="9"/>
    </row>
    <row r="211" spans="1:13" ht="15" customHeight="1" x14ac:dyDescent="0.3">
      <c r="A211" s="6">
        <v>66502</v>
      </c>
      <c r="B211" s="45" t="s">
        <v>188</v>
      </c>
      <c r="C211" s="7">
        <v>45583</v>
      </c>
      <c r="D211" s="8">
        <v>1466</v>
      </c>
      <c r="E211" s="9">
        <v>7.5</v>
      </c>
      <c r="F211" s="9">
        <v>4700</v>
      </c>
      <c r="G211" s="9">
        <f t="shared" si="11"/>
        <v>35250</v>
      </c>
      <c r="H211" s="9">
        <f t="shared" si="13"/>
        <v>6345</v>
      </c>
      <c r="I211" s="9">
        <f t="shared" si="12"/>
        <v>41595</v>
      </c>
      <c r="J211" s="10"/>
      <c r="K211" s="9"/>
      <c r="L211" s="47"/>
      <c r="M211" s="9"/>
    </row>
    <row r="212" spans="1:13" ht="15" customHeight="1" x14ac:dyDescent="0.3">
      <c r="A212" s="6">
        <v>66502</v>
      </c>
      <c r="B212" s="45" t="s">
        <v>188</v>
      </c>
      <c r="C212" s="7">
        <v>45583</v>
      </c>
      <c r="D212" s="8">
        <v>1467</v>
      </c>
      <c r="E212" s="9">
        <v>7.5</v>
      </c>
      <c r="F212" s="9">
        <v>4700</v>
      </c>
      <c r="G212" s="9">
        <f t="shared" si="11"/>
        <v>35250</v>
      </c>
      <c r="H212" s="9">
        <f t="shared" si="13"/>
        <v>6345</v>
      </c>
      <c r="I212" s="9">
        <f t="shared" si="12"/>
        <v>41595</v>
      </c>
      <c r="J212" s="10"/>
      <c r="K212" s="9"/>
      <c r="L212" s="47"/>
      <c r="M212" s="9"/>
    </row>
    <row r="213" spans="1:13" ht="15" customHeight="1" x14ac:dyDescent="0.3">
      <c r="A213" s="6">
        <v>66502</v>
      </c>
      <c r="B213" s="45" t="s">
        <v>188</v>
      </c>
      <c r="C213" s="7">
        <v>45583</v>
      </c>
      <c r="D213" s="8">
        <v>1468</v>
      </c>
      <c r="E213" s="9">
        <v>7</v>
      </c>
      <c r="F213" s="9">
        <v>4700</v>
      </c>
      <c r="G213" s="9">
        <f t="shared" si="11"/>
        <v>32900</v>
      </c>
      <c r="H213" s="9">
        <f t="shared" si="13"/>
        <v>5922</v>
      </c>
      <c r="I213" s="9">
        <f t="shared" si="12"/>
        <v>38822</v>
      </c>
      <c r="J213" s="10"/>
      <c r="K213" s="9"/>
      <c r="L213" s="47"/>
      <c r="M213" s="9"/>
    </row>
    <row r="214" spans="1:13" ht="15" customHeight="1" x14ac:dyDescent="0.3">
      <c r="A214" s="6">
        <v>66502</v>
      </c>
      <c r="B214" s="45" t="s">
        <v>188</v>
      </c>
      <c r="C214" s="7">
        <v>45583</v>
      </c>
      <c r="D214" s="8">
        <v>1469</v>
      </c>
      <c r="E214" s="9">
        <v>8</v>
      </c>
      <c r="F214" s="9">
        <v>4700</v>
      </c>
      <c r="G214" s="9">
        <f t="shared" si="11"/>
        <v>37600</v>
      </c>
      <c r="H214" s="9">
        <f t="shared" si="13"/>
        <v>6768</v>
      </c>
      <c r="I214" s="9">
        <f t="shared" si="12"/>
        <v>44368</v>
      </c>
      <c r="J214" s="10"/>
      <c r="K214" s="9"/>
      <c r="L214" s="47"/>
      <c r="M214" s="9"/>
    </row>
    <row r="215" spans="1:13" ht="15" customHeight="1" x14ac:dyDescent="0.3">
      <c r="A215" s="6">
        <v>66502</v>
      </c>
      <c r="B215" s="45" t="s">
        <v>188</v>
      </c>
      <c r="C215" s="7">
        <v>45583</v>
      </c>
      <c r="D215" s="8">
        <v>1470</v>
      </c>
      <c r="E215" s="9">
        <v>8</v>
      </c>
      <c r="F215" s="9">
        <v>4350</v>
      </c>
      <c r="G215" s="9">
        <f t="shared" si="11"/>
        <v>34800</v>
      </c>
      <c r="H215" s="9">
        <f t="shared" si="13"/>
        <v>6264</v>
      </c>
      <c r="I215" s="9">
        <f t="shared" si="12"/>
        <v>41064</v>
      </c>
      <c r="J215" s="10"/>
      <c r="K215" s="9"/>
      <c r="L215" s="47"/>
      <c r="M215" s="9"/>
    </row>
    <row r="216" spans="1:13" ht="15" customHeight="1" x14ac:dyDescent="0.3">
      <c r="A216" s="6">
        <v>66502</v>
      </c>
      <c r="B216" s="45" t="s">
        <v>188</v>
      </c>
      <c r="C216" s="7">
        <v>45583</v>
      </c>
      <c r="D216" s="8">
        <v>1471</v>
      </c>
      <c r="E216" s="9">
        <v>8</v>
      </c>
      <c r="F216" s="9">
        <v>4700</v>
      </c>
      <c r="G216" s="9">
        <f t="shared" si="11"/>
        <v>37600</v>
      </c>
      <c r="H216" s="9">
        <f t="shared" si="13"/>
        <v>6768</v>
      </c>
      <c r="I216" s="9">
        <f t="shared" si="12"/>
        <v>44368</v>
      </c>
      <c r="J216" s="10"/>
      <c r="K216" s="9"/>
      <c r="L216" s="47"/>
      <c r="M216" s="9"/>
    </row>
    <row r="217" spans="1:13" ht="15" customHeight="1" x14ac:dyDescent="0.3">
      <c r="A217" s="6">
        <v>66502</v>
      </c>
      <c r="B217" s="45" t="s">
        <v>188</v>
      </c>
      <c r="C217" s="7">
        <v>45583</v>
      </c>
      <c r="D217" s="8">
        <v>1472</v>
      </c>
      <c r="E217" s="9">
        <v>7.5</v>
      </c>
      <c r="F217" s="9">
        <v>4700</v>
      </c>
      <c r="G217" s="9">
        <f t="shared" si="11"/>
        <v>35250</v>
      </c>
      <c r="H217" s="9">
        <f t="shared" si="13"/>
        <v>6345</v>
      </c>
      <c r="I217" s="9">
        <f t="shared" si="12"/>
        <v>41595</v>
      </c>
      <c r="J217" s="10"/>
      <c r="K217" s="9"/>
      <c r="L217" s="47"/>
      <c r="M217" s="9"/>
    </row>
    <row r="218" spans="1:13" ht="15" customHeight="1" x14ac:dyDescent="0.3">
      <c r="A218" s="6">
        <v>66502</v>
      </c>
      <c r="B218" s="45" t="s">
        <v>188</v>
      </c>
      <c r="C218" s="91">
        <v>45583</v>
      </c>
      <c r="D218" s="93">
        <v>1473</v>
      </c>
      <c r="E218" s="9">
        <v>1.2400000000000007</v>
      </c>
      <c r="F218" s="9">
        <v>4700</v>
      </c>
      <c r="G218" s="9">
        <f t="shared" si="11"/>
        <v>5828.0000000000027</v>
      </c>
      <c r="H218" s="9">
        <f t="shared" si="13"/>
        <v>1049.0400000000004</v>
      </c>
      <c r="I218" s="9">
        <f t="shared" si="12"/>
        <v>6877.0400000000027</v>
      </c>
      <c r="J218" s="10"/>
      <c r="K218" s="9"/>
      <c r="L218" s="47"/>
      <c r="M218" s="9"/>
    </row>
    <row r="219" spans="1:13" ht="15" customHeight="1" x14ac:dyDescent="0.3">
      <c r="A219" s="6">
        <v>66502</v>
      </c>
      <c r="B219" s="45" t="s">
        <v>188</v>
      </c>
      <c r="C219" s="92"/>
      <c r="D219" s="94"/>
      <c r="E219" s="9">
        <v>6.76</v>
      </c>
      <c r="F219" s="9">
        <v>4700</v>
      </c>
      <c r="G219" s="9">
        <f t="shared" si="11"/>
        <v>31772</v>
      </c>
      <c r="H219" s="9">
        <f t="shared" si="13"/>
        <v>5718.96</v>
      </c>
      <c r="I219" s="9">
        <f t="shared" si="12"/>
        <v>37490.959999999999</v>
      </c>
      <c r="J219" s="10"/>
      <c r="K219" s="9"/>
      <c r="L219" s="47"/>
      <c r="M219" s="9"/>
    </row>
    <row r="220" spans="1:13" ht="15" customHeight="1" x14ac:dyDescent="0.3">
      <c r="A220" s="6">
        <v>66502</v>
      </c>
      <c r="B220" s="45" t="s">
        <v>188</v>
      </c>
      <c r="C220" s="7">
        <v>45583</v>
      </c>
      <c r="D220" s="8">
        <v>1474</v>
      </c>
      <c r="E220" s="9">
        <v>7</v>
      </c>
      <c r="F220" s="9">
        <v>4700</v>
      </c>
      <c r="G220" s="9">
        <f t="shared" si="11"/>
        <v>32900</v>
      </c>
      <c r="H220" s="9">
        <f t="shared" si="13"/>
        <v>5922</v>
      </c>
      <c r="I220" s="9">
        <f t="shared" si="12"/>
        <v>38822</v>
      </c>
      <c r="J220" s="10"/>
      <c r="K220" s="9"/>
      <c r="L220" s="47"/>
      <c r="M220" s="9"/>
    </row>
    <row r="221" spans="1:13" ht="15" customHeight="1" x14ac:dyDescent="0.3">
      <c r="A221" s="6">
        <v>66502</v>
      </c>
      <c r="B221" s="45" t="s">
        <v>188</v>
      </c>
      <c r="C221" s="7">
        <v>45583</v>
      </c>
      <c r="D221" s="8">
        <v>1475</v>
      </c>
      <c r="E221" s="9">
        <v>8</v>
      </c>
      <c r="F221" s="9">
        <v>4700</v>
      </c>
      <c r="G221" s="9">
        <f t="shared" si="11"/>
        <v>37600</v>
      </c>
      <c r="H221" s="9">
        <f t="shared" si="13"/>
        <v>6768</v>
      </c>
      <c r="I221" s="9">
        <f t="shared" si="12"/>
        <v>44368</v>
      </c>
      <c r="J221" s="10"/>
      <c r="K221" s="9"/>
      <c r="L221" s="47"/>
      <c r="M221" s="9"/>
    </row>
    <row r="222" spans="1:13" ht="15" customHeight="1" x14ac:dyDescent="0.3">
      <c r="A222" s="6">
        <v>66502</v>
      </c>
      <c r="B222" s="45" t="s">
        <v>188</v>
      </c>
      <c r="C222" s="7">
        <v>45584</v>
      </c>
      <c r="D222" s="8">
        <v>1479</v>
      </c>
      <c r="E222" s="9">
        <v>8</v>
      </c>
      <c r="F222" s="9">
        <v>4700</v>
      </c>
      <c r="G222" s="9">
        <f t="shared" si="11"/>
        <v>37600</v>
      </c>
      <c r="H222" s="9">
        <f t="shared" si="13"/>
        <v>6768</v>
      </c>
      <c r="I222" s="9">
        <f t="shared" si="12"/>
        <v>44368</v>
      </c>
      <c r="J222" s="10"/>
      <c r="K222" s="9"/>
      <c r="L222" s="47"/>
      <c r="M222" s="9"/>
    </row>
    <row r="223" spans="1:13" ht="15" customHeight="1" x14ac:dyDescent="0.3">
      <c r="A223" s="6">
        <v>66502</v>
      </c>
      <c r="B223" s="45" t="s">
        <v>188</v>
      </c>
      <c r="C223" s="7">
        <v>45584</v>
      </c>
      <c r="D223" s="8">
        <v>1480</v>
      </c>
      <c r="E223" s="9">
        <v>7.5</v>
      </c>
      <c r="F223" s="9">
        <v>4350</v>
      </c>
      <c r="G223" s="9">
        <f t="shared" si="11"/>
        <v>32625</v>
      </c>
      <c r="H223" s="9">
        <f t="shared" si="13"/>
        <v>5872.5</v>
      </c>
      <c r="I223" s="9">
        <f t="shared" si="12"/>
        <v>38497.5</v>
      </c>
      <c r="J223" s="10"/>
      <c r="K223" s="9"/>
      <c r="L223" s="47"/>
      <c r="M223" s="9"/>
    </row>
    <row r="224" spans="1:13" ht="15" customHeight="1" x14ac:dyDescent="0.3">
      <c r="A224" s="6">
        <v>66502</v>
      </c>
      <c r="B224" s="45" t="s">
        <v>188</v>
      </c>
      <c r="C224" s="7">
        <v>45584</v>
      </c>
      <c r="D224" s="8">
        <v>1481</v>
      </c>
      <c r="E224" s="9">
        <v>7.5</v>
      </c>
      <c r="F224" s="9">
        <v>4700</v>
      </c>
      <c r="G224" s="9">
        <f t="shared" si="11"/>
        <v>35250</v>
      </c>
      <c r="H224" s="9">
        <f t="shared" si="13"/>
        <v>6345</v>
      </c>
      <c r="I224" s="9">
        <f t="shared" si="12"/>
        <v>41595</v>
      </c>
      <c r="J224" s="10"/>
      <c r="K224" s="9"/>
      <c r="L224" s="47"/>
      <c r="M224" s="9"/>
    </row>
    <row r="225" spans="1:13" ht="15" customHeight="1" x14ac:dyDescent="0.3">
      <c r="A225" s="6">
        <v>66502</v>
      </c>
      <c r="B225" s="45" t="s">
        <v>188</v>
      </c>
      <c r="C225" s="7">
        <v>45584</v>
      </c>
      <c r="D225" s="8">
        <v>1482</v>
      </c>
      <c r="E225" s="9">
        <v>7</v>
      </c>
      <c r="F225" s="9">
        <v>4700</v>
      </c>
      <c r="G225" s="9">
        <f t="shared" si="11"/>
        <v>32900</v>
      </c>
      <c r="H225" s="9">
        <f t="shared" si="13"/>
        <v>5922</v>
      </c>
      <c r="I225" s="9">
        <f t="shared" si="12"/>
        <v>38822</v>
      </c>
      <c r="J225" s="10"/>
      <c r="K225" s="9"/>
      <c r="L225" s="47"/>
      <c r="M225" s="9"/>
    </row>
    <row r="226" spans="1:13" ht="15" customHeight="1" x14ac:dyDescent="0.3">
      <c r="A226" s="6">
        <v>66502</v>
      </c>
      <c r="B226" s="45" t="s">
        <v>188</v>
      </c>
      <c r="C226" s="7">
        <v>45584</v>
      </c>
      <c r="D226" s="8">
        <v>1483</v>
      </c>
      <c r="E226" s="9">
        <v>8</v>
      </c>
      <c r="F226" s="9">
        <v>4350</v>
      </c>
      <c r="G226" s="9">
        <f t="shared" si="11"/>
        <v>34800</v>
      </c>
      <c r="H226" s="9">
        <f t="shared" si="13"/>
        <v>6264</v>
      </c>
      <c r="I226" s="9">
        <f t="shared" si="12"/>
        <v>41064</v>
      </c>
      <c r="J226" s="10"/>
      <c r="K226" s="9"/>
      <c r="L226" s="47"/>
      <c r="M226" s="9"/>
    </row>
    <row r="227" spans="1:13" ht="15" customHeight="1" x14ac:dyDescent="0.3">
      <c r="A227" s="6">
        <v>66502</v>
      </c>
      <c r="B227" s="45" t="s">
        <v>188</v>
      </c>
      <c r="C227" s="7">
        <v>45584</v>
      </c>
      <c r="D227" s="8">
        <v>1484</v>
      </c>
      <c r="E227" s="9">
        <v>6.5</v>
      </c>
      <c r="F227" s="9">
        <v>4350</v>
      </c>
      <c r="G227" s="9">
        <f t="shared" si="11"/>
        <v>28275</v>
      </c>
      <c r="H227" s="9">
        <f t="shared" si="13"/>
        <v>5089.5</v>
      </c>
      <c r="I227" s="9">
        <f t="shared" si="12"/>
        <v>33364.5</v>
      </c>
      <c r="J227" s="10"/>
      <c r="K227" s="9"/>
      <c r="L227" s="47"/>
      <c r="M227" s="9"/>
    </row>
    <row r="228" spans="1:13" ht="15" customHeight="1" x14ac:dyDescent="0.3">
      <c r="A228" s="6">
        <v>66502</v>
      </c>
      <c r="B228" s="45" t="s">
        <v>188</v>
      </c>
      <c r="C228" s="7">
        <v>45584</v>
      </c>
      <c r="D228" s="8">
        <v>1485</v>
      </c>
      <c r="E228" s="9">
        <v>7</v>
      </c>
      <c r="F228" s="9">
        <v>4700</v>
      </c>
      <c r="G228" s="9">
        <f t="shared" si="11"/>
        <v>32900</v>
      </c>
      <c r="H228" s="9">
        <f t="shared" si="13"/>
        <v>5922</v>
      </c>
      <c r="I228" s="9">
        <f t="shared" si="12"/>
        <v>38822</v>
      </c>
      <c r="J228" s="10"/>
      <c r="K228" s="9"/>
      <c r="L228" s="47"/>
      <c r="M228" s="9"/>
    </row>
    <row r="229" spans="1:13" ht="15" customHeight="1" x14ac:dyDescent="0.3">
      <c r="A229" s="6">
        <v>66502</v>
      </c>
      <c r="B229" s="45" t="s">
        <v>188</v>
      </c>
      <c r="C229" s="7">
        <v>45584</v>
      </c>
      <c r="D229" s="8">
        <v>1489</v>
      </c>
      <c r="E229" s="9">
        <v>8</v>
      </c>
      <c r="F229" s="9">
        <v>4350</v>
      </c>
      <c r="G229" s="9">
        <f t="shared" si="11"/>
        <v>34800</v>
      </c>
      <c r="H229" s="9">
        <f t="shared" si="13"/>
        <v>6264</v>
      </c>
      <c r="I229" s="9">
        <f t="shared" si="12"/>
        <v>41064</v>
      </c>
      <c r="J229" s="10"/>
      <c r="K229" s="9"/>
      <c r="L229" s="47"/>
      <c r="M229" s="9"/>
    </row>
    <row r="230" spans="1:13" ht="15" customHeight="1" x14ac:dyDescent="0.3">
      <c r="A230" s="6">
        <v>66502</v>
      </c>
      <c r="B230" s="45" t="s">
        <v>188</v>
      </c>
      <c r="C230" s="7">
        <v>45585</v>
      </c>
      <c r="D230" s="8">
        <v>1491</v>
      </c>
      <c r="E230" s="9">
        <v>7.5</v>
      </c>
      <c r="F230" s="9">
        <v>4700</v>
      </c>
      <c r="G230" s="9">
        <f t="shared" si="11"/>
        <v>35250</v>
      </c>
      <c r="H230" s="9">
        <f t="shared" si="13"/>
        <v>6345</v>
      </c>
      <c r="I230" s="9">
        <f t="shared" si="12"/>
        <v>41595</v>
      </c>
      <c r="J230" s="10"/>
      <c r="K230" s="9"/>
      <c r="L230" s="47"/>
      <c r="M230" s="9"/>
    </row>
    <row r="231" spans="1:13" ht="15" customHeight="1" x14ac:dyDescent="0.3">
      <c r="A231" s="6">
        <v>66502</v>
      </c>
      <c r="B231" s="45" t="s">
        <v>188</v>
      </c>
      <c r="C231" s="7">
        <v>45585</v>
      </c>
      <c r="D231" s="8">
        <v>1492</v>
      </c>
      <c r="E231" s="9">
        <v>8</v>
      </c>
      <c r="F231" s="9">
        <v>4350</v>
      </c>
      <c r="G231" s="9">
        <f t="shared" si="11"/>
        <v>34800</v>
      </c>
      <c r="H231" s="9">
        <f t="shared" si="13"/>
        <v>6264</v>
      </c>
      <c r="I231" s="9">
        <f t="shared" si="12"/>
        <v>41064</v>
      </c>
      <c r="J231" s="10"/>
      <c r="K231" s="9"/>
      <c r="L231" s="47"/>
      <c r="M231" s="9"/>
    </row>
    <row r="232" spans="1:13" ht="15" customHeight="1" x14ac:dyDescent="0.3">
      <c r="A232" s="6">
        <v>66502</v>
      </c>
      <c r="B232" s="45" t="s">
        <v>188</v>
      </c>
      <c r="C232" s="7">
        <v>45585</v>
      </c>
      <c r="D232" s="8">
        <v>1493</v>
      </c>
      <c r="E232" s="9">
        <v>7</v>
      </c>
      <c r="F232" s="9">
        <v>4700</v>
      </c>
      <c r="G232" s="9">
        <f t="shared" si="11"/>
        <v>32900</v>
      </c>
      <c r="H232" s="9">
        <f t="shared" si="13"/>
        <v>5922</v>
      </c>
      <c r="I232" s="9">
        <f t="shared" si="12"/>
        <v>38822</v>
      </c>
      <c r="J232" s="10"/>
      <c r="K232" s="9"/>
      <c r="L232" s="47"/>
      <c r="M232" s="9"/>
    </row>
    <row r="233" spans="1:13" ht="15" customHeight="1" x14ac:dyDescent="0.3">
      <c r="A233" s="6">
        <v>66502</v>
      </c>
      <c r="B233" s="45" t="s">
        <v>188</v>
      </c>
      <c r="C233" s="7">
        <v>45585</v>
      </c>
      <c r="D233" s="8">
        <v>1494</v>
      </c>
      <c r="E233" s="9">
        <v>7.5</v>
      </c>
      <c r="F233" s="9">
        <v>4700</v>
      </c>
      <c r="G233" s="9">
        <f t="shared" si="11"/>
        <v>35250</v>
      </c>
      <c r="H233" s="9">
        <f t="shared" si="13"/>
        <v>6345</v>
      </c>
      <c r="I233" s="9">
        <f t="shared" si="12"/>
        <v>41595</v>
      </c>
      <c r="J233" s="10"/>
      <c r="K233" s="9"/>
      <c r="L233" s="47"/>
      <c r="M233" s="9"/>
    </row>
    <row r="234" spans="1:13" ht="15" customHeight="1" x14ac:dyDescent="0.3">
      <c r="A234" s="6">
        <v>66502</v>
      </c>
      <c r="B234" s="45" t="s">
        <v>188</v>
      </c>
      <c r="C234" s="7">
        <v>45585</v>
      </c>
      <c r="D234" s="8">
        <v>1495</v>
      </c>
      <c r="E234" s="9">
        <v>8</v>
      </c>
      <c r="F234" s="9">
        <v>4700</v>
      </c>
      <c r="G234" s="9">
        <f t="shared" si="11"/>
        <v>37600</v>
      </c>
      <c r="H234" s="9">
        <f t="shared" si="13"/>
        <v>6768</v>
      </c>
      <c r="I234" s="9">
        <f t="shared" si="12"/>
        <v>44368</v>
      </c>
      <c r="J234" s="10"/>
      <c r="K234" s="9"/>
      <c r="L234" s="47"/>
      <c r="M234" s="9"/>
    </row>
    <row r="235" spans="1:13" ht="15" customHeight="1" x14ac:dyDescent="0.3">
      <c r="A235" s="6">
        <v>66502</v>
      </c>
      <c r="B235" s="45" t="s">
        <v>188</v>
      </c>
      <c r="C235" s="7">
        <v>45585</v>
      </c>
      <c r="D235" s="8">
        <v>1496</v>
      </c>
      <c r="E235" s="9">
        <v>6.5</v>
      </c>
      <c r="F235" s="9">
        <v>4350</v>
      </c>
      <c r="G235" s="9">
        <f t="shared" si="11"/>
        <v>28275</v>
      </c>
      <c r="H235" s="9">
        <f t="shared" si="13"/>
        <v>5089.5</v>
      </c>
      <c r="I235" s="9">
        <f t="shared" si="12"/>
        <v>33364.5</v>
      </c>
      <c r="J235" s="10"/>
      <c r="K235" s="9"/>
      <c r="L235" s="47"/>
      <c r="M235" s="9"/>
    </row>
    <row r="236" spans="1:13" ht="15" customHeight="1" x14ac:dyDescent="0.3">
      <c r="A236" s="6">
        <v>66502</v>
      </c>
      <c r="B236" s="45" t="s">
        <v>188</v>
      </c>
      <c r="C236" s="7">
        <v>45585</v>
      </c>
      <c r="D236" s="8">
        <v>1497</v>
      </c>
      <c r="E236" s="9">
        <v>7</v>
      </c>
      <c r="F236" s="9">
        <v>4350</v>
      </c>
      <c r="G236" s="9">
        <f t="shared" si="11"/>
        <v>30450</v>
      </c>
      <c r="H236" s="9">
        <f t="shared" si="13"/>
        <v>5481</v>
      </c>
      <c r="I236" s="9">
        <f t="shared" si="12"/>
        <v>35931</v>
      </c>
      <c r="J236" s="10"/>
      <c r="K236" s="9"/>
      <c r="L236" s="47"/>
      <c r="M236" s="9"/>
    </row>
    <row r="237" spans="1:13" ht="15" customHeight="1" x14ac:dyDescent="0.3">
      <c r="A237" s="6">
        <v>66502</v>
      </c>
      <c r="B237" s="45" t="s">
        <v>188</v>
      </c>
      <c r="C237" s="7">
        <v>45585</v>
      </c>
      <c r="D237" s="8">
        <v>1498</v>
      </c>
      <c r="E237" s="9">
        <v>7.5</v>
      </c>
      <c r="F237" s="9">
        <v>4700</v>
      </c>
      <c r="G237" s="9">
        <f t="shared" si="11"/>
        <v>35250</v>
      </c>
      <c r="H237" s="9">
        <f t="shared" si="13"/>
        <v>6345</v>
      </c>
      <c r="I237" s="9">
        <f t="shared" si="12"/>
        <v>41595</v>
      </c>
      <c r="J237" s="10"/>
      <c r="K237" s="9"/>
      <c r="L237" s="47"/>
      <c r="M237" s="9"/>
    </row>
    <row r="238" spans="1:13" ht="15" customHeight="1" x14ac:dyDescent="0.3">
      <c r="A238" s="6">
        <v>66502</v>
      </c>
      <c r="B238" s="45" t="s">
        <v>188</v>
      </c>
      <c r="C238" s="7">
        <v>45585</v>
      </c>
      <c r="D238" s="8">
        <v>1499</v>
      </c>
      <c r="E238" s="9">
        <v>7.5</v>
      </c>
      <c r="F238" s="9">
        <v>4700</v>
      </c>
      <c r="G238" s="9">
        <f t="shared" si="11"/>
        <v>35250</v>
      </c>
      <c r="H238" s="9">
        <f t="shared" si="13"/>
        <v>6345</v>
      </c>
      <c r="I238" s="9">
        <f t="shared" si="12"/>
        <v>41595</v>
      </c>
      <c r="J238" s="10"/>
      <c r="K238" s="9"/>
      <c r="L238" s="47"/>
      <c r="M238" s="9"/>
    </row>
    <row r="239" spans="1:13" ht="15" customHeight="1" x14ac:dyDescent="0.3">
      <c r="A239" s="6">
        <v>66502</v>
      </c>
      <c r="B239" s="45" t="s">
        <v>188</v>
      </c>
      <c r="C239" s="7">
        <v>45586</v>
      </c>
      <c r="D239" s="8">
        <v>1506</v>
      </c>
      <c r="E239" s="9">
        <v>7.5</v>
      </c>
      <c r="F239" s="9">
        <v>4700</v>
      </c>
      <c r="G239" s="9">
        <f t="shared" si="11"/>
        <v>35250</v>
      </c>
      <c r="H239" s="9">
        <f t="shared" si="13"/>
        <v>6345</v>
      </c>
      <c r="I239" s="9">
        <f t="shared" si="12"/>
        <v>41595</v>
      </c>
      <c r="J239" s="10"/>
      <c r="K239" s="9"/>
      <c r="L239" s="47"/>
      <c r="M239" s="9"/>
    </row>
    <row r="240" spans="1:13" ht="15" customHeight="1" x14ac:dyDescent="0.3">
      <c r="A240" s="6">
        <v>66502</v>
      </c>
      <c r="B240" s="45" t="s">
        <v>188</v>
      </c>
      <c r="C240" s="7">
        <v>45586</v>
      </c>
      <c r="D240" s="8">
        <v>1507</v>
      </c>
      <c r="E240" s="9">
        <v>7.5</v>
      </c>
      <c r="F240" s="9">
        <v>4700</v>
      </c>
      <c r="G240" s="9">
        <f t="shared" si="11"/>
        <v>35250</v>
      </c>
      <c r="H240" s="9">
        <f t="shared" si="13"/>
        <v>6345</v>
      </c>
      <c r="I240" s="9">
        <f t="shared" si="12"/>
        <v>41595</v>
      </c>
      <c r="J240" s="10"/>
      <c r="K240" s="9"/>
      <c r="L240" s="47"/>
      <c r="M240" s="9"/>
    </row>
    <row r="241" spans="1:13" ht="15" customHeight="1" x14ac:dyDescent="0.3">
      <c r="A241" s="6">
        <v>66502</v>
      </c>
      <c r="B241" s="45" t="s">
        <v>188</v>
      </c>
      <c r="C241" s="7">
        <v>45586</v>
      </c>
      <c r="D241" s="8">
        <v>1508</v>
      </c>
      <c r="E241" s="9">
        <v>7</v>
      </c>
      <c r="F241" s="9">
        <v>4700</v>
      </c>
      <c r="G241" s="9">
        <f t="shared" si="11"/>
        <v>32900</v>
      </c>
      <c r="H241" s="9">
        <f t="shared" si="13"/>
        <v>5922</v>
      </c>
      <c r="I241" s="9">
        <f t="shared" si="12"/>
        <v>38822</v>
      </c>
      <c r="J241" s="10"/>
      <c r="K241" s="9"/>
      <c r="L241" s="47"/>
      <c r="M241" s="9"/>
    </row>
    <row r="242" spans="1:13" ht="15" customHeight="1" x14ac:dyDescent="0.3">
      <c r="A242" s="6">
        <v>66502</v>
      </c>
      <c r="B242" s="45" t="s">
        <v>188</v>
      </c>
      <c r="C242" s="7">
        <v>45586</v>
      </c>
      <c r="D242" s="8">
        <v>1509</v>
      </c>
      <c r="E242" s="9">
        <v>8</v>
      </c>
      <c r="F242" s="9">
        <v>4700</v>
      </c>
      <c r="G242" s="9">
        <f t="shared" si="11"/>
        <v>37600</v>
      </c>
      <c r="H242" s="9">
        <f t="shared" si="13"/>
        <v>6768</v>
      </c>
      <c r="I242" s="9">
        <f t="shared" si="12"/>
        <v>44368</v>
      </c>
      <c r="J242" s="10"/>
      <c r="K242" s="9"/>
      <c r="L242" s="47"/>
      <c r="M242" s="9"/>
    </row>
    <row r="243" spans="1:13" ht="15" customHeight="1" x14ac:dyDescent="0.3">
      <c r="A243" s="6">
        <v>66502</v>
      </c>
      <c r="B243" s="45" t="s">
        <v>188</v>
      </c>
      <c r="C243" s="7">
        <v>45586</v>
      </c>
      <c r="D243" s="8">
        <v>1510</v>
      </c>
      <c r="E243" s="9">
        <v>8</v>
      </c>
      <c r="F243" s="9">
        <v>4350</v>
      </c>
      <c r="G243" s="9">
        <f t="shared" si="11"/>
        <v>34800</v>
      </c>
      <c r="H243" s="9">
        <f t="shared" si="13"/>
        <v>6264</v>
      </c>
      <c r="I243" s="9">
        <f t="shared" si="12"/>
        <v>41064</v>
      </c>
      <c r="J243" s="10"/>
      <c r="K243" s="9"/>
      <c r="L243" s="47"/>
      <c r="M243" s="9"/>
    </row>
    <row r="244" spans="1:13" ht="15" customHeight="1" x14ac:dyDescent="0.3">
      <c r="A244" s="6">
        <v>66502</v>
      </c>
      <c r="B244" s="45" t="s">
        <v>188</v>
      </c>
      <c r="C244" s="7">
        <v>45586</v>
      </c>
      <c r="D244" s="8">
        <v>1511</v>
      </c>
      <c r="E244" s="9">
        <v>6.5</v>
      </c>
      <c r="F244" s="9">
        <v>4700</v>
      </c>
      <c r="G244" s="9">
        <f t="shared" si="11"/>
        <v>30550</v>
      </c>
      <c r="H244" s="9">
        <f t="shared" si="13"/>
        <v>5499</v>
      </c>
      <c r="I244" s="9">
        <f t="shared" si="12"/>
        <v>36049</v>
      </c>
      <c r="J244" s="10"/>
      <c r="K244" s="9"/>
      <c r="L244" s="47"/>
      <c r="M244" s="9"/>
    </row>
    <row r="245" spans="1:13" ht="15" customHeight="1" x14ac:dyDescent="0.3">
      <c r="A245" s="6">
        <v>66502</v>
      </c>
      <c r="B245" s="45" t="s">
        <v>188</v>
      </c>
      <c r="C245" s="7">
        <v>45586</v>
      </c>
      <c r="D245" s="8">
        <v>1512</v>
      </c>
      <c r="E245" s="9">
        <v>8</v>
      </c>
      <c r="F245" s="9">
        <v>4700</v>
      </c>
      <c r="G245" s="9">
        <f t="shared" si="11"/>
        <v>37600</v>
      </c>
      <c r="H245" s="9">
        <f t="shared" si="13"/>
        <v>6768</v>
      </c>
      <c r="I245" s="9">
        <f t="shared" si="12"/>
        <v>44368</v>
      </c>
      <c r="J245" s="10"/>
      <c r="K245" s="9"/>
      <c r="L245" s="47"/>
      <c r="M245" s="9"/>
    </row>
    <row r="246" spans="1:13" ht="15" customHeight="1" x14ac:dyDescent="0.3">
      <c r="A246" s="6">
        <v>66502</v>
      </c>
      <c r="B246" s="45" t="s">
        <v>188</v>
      </c>
      <c r="C246" s="7">
        <v>45586</v>
      </c>
      <c r="D246" s="8">
        <v>1513</v>
      </c>
      <c r="E246" s="9">
        <v>7</v>
      </c>
      <c r="F246" s="9">
        <v>4700</v>
      </c>
      <c r="G246" s="9">
        <f t="shared" si="11"/>
        <v>32900</v>
      </c>
      <c r="H246" s="9">
        <f t="shared" si="13"/>
        <v>5922</v>
      </c>
      <c r="I246" s="9">
        <f t="shared" si="12"/>
        <v>38822</v>
      </c>
      <c r="J246" s="10"/>
      <c r="K246" s="9"/>
      <c r="L246" s="47"/>
      <c r="M246" s="9"/>
    </row>
    <row r="247" spans="1:13" ht="15" customHeight="1" x14ac:dyDescent="0.3">
      <c r="A247" s="6">
        <v>66502</v>
      </c>
      <c r="B247" s="45" t="s">
        <v>188</v>
      </c>
      <c r="C247" s="7">
        <v>45586</v>
      </c>
      <c r="D247" s="8">
        <v>1514</v>
      </c>
      <c r="E247" s="9">
        <v>7</v>
      </c>
      <c r="F247" s="9">
        <v>4700</v>
      </c>
      <c r="G247" s="9">
        <f t="shared" si="11"/>
        <v>32900</v>
      </c>
      <c r="H247" s="9">
        <f t="shared" si="13"/>
        <v>5922</v>
      </c>
      <c r="I247" s="9">
        <f t="shared" si="12"/>
        <v>38822</v>
      </c>
      <c r="J247" s="10"/>
      <c r="K247" s="9"/>
      <c r="L247" s="47"/>
      <c r="M247" s="9"/>
    </row>
    <row r="248" spans="1:13" ht="15" customHeight="1" x14ac:dyDescent="0.3">
      <c r="A248" s="6">
        <v>66502</v>
      </c>
      <c r="B248" s="45" t="s">
        <v>188</v>
      </c>
      <c r="C248" s="7">
        <v>45586</v>
      </c>
      <c r="D248" s="8">
        <v>1516</v>
      </c>
      <c r="E248" s="9">
        <v>7</v>
      </c>
      <c r="F248" s="9">
        <v>4700</v>
      </c>
      <c r="G248" s="9">
        <f t="shared" si="11"/>
        <v>32900</v>
      </c>
      <c r="H248" s="9">
        <f t="shared" si="13"/>
        <v>5922</v>
      </c>
      <c r="I248" s="9">
        <f t="shared" si="12"/>
        <v>38822</v>
      </c>
      <c r="J248" s="10"/>
      <c r="K248" s="9"/>
      <c r="L248" s="47"/>
      <c r="M248" s="9"/>
    </row>
    <row r="249" spans="1:13" ht="15" customHeight="1" x14ac:dyDescent="0.3">
      <c r="A249" s="6">
        <v>66502</v>
      </c>
      <c r="B249" s="45" t="s">
        <v>188</v>
      </c>
      <c r="C249" s="7">
        <v>45586</v>
      </c>
      <c r="D249" s="8">
        <v>1517</v>
      </c>
      <c r="E249" s="9">
        <v>6.5</v>
      </c>
      <c r="F249" s="9">
        <v>4350</v>
      </c>
      <c r="G249" s="9">
        <f t="shared" si="11"/>
        <v>28275</v>
      </c>
      <c r="H249" s="9">
        <f t="shared" si="13"/>
        <v>5089.5</v>
      </c>
      <c r="I249" s="9">
        <f t="shared" si="12"/>
        <v>33364.5</v>
      </c>
      <c r="J249" s="10"/>
      <c r="K249" s="9"/>
      <c r="L249" s="47"/>
      <c r="M249" s="9"/>
    </row>
    <row r="250" spans="1:13" ht="15" customHeight="1" x14ac:dyDescent="0.3">
      <c r="A250" s="6">
        <v>66502</v>
      </c>
      <c r="B250" s="45" t="s">
        <v>188</v>
      </c>
      <c r="C250" s="7">
        <v>45587</v>
      </c>
      <c r="D250" s="8">
        <v>1521</v>
      </c>
      <c r="E250" s="9">
        <v>7.5</v>
      </c>
      <c r="F250" s="9">
        <v>4700</v>
      </c>
      <c r="G250" s="9">
        <f t="shared" si="11"/>
        <v>35250</v>
      </c>
      <c r="H250" s="9">
        <f t="shared" si="13"/>
        <v>6345</v>
      </c>
      <c r="I250" s="9">
        <f t="shared" si="12"/>
        <v>41595</v>
      </c>
      <c r="J250" s="10"/>
      <c r="K250" s="9"/>
      <c r="L250" s="47"/>
      <c r="M250" s="9"/>
    </row>
    <row r="251" spans="1:13" ht="15" customHeight="1" x14ac:dyDescent="0.3">
      <c r="A251" s="6">
        <v>66502</v>
      </c>
      <c r="B251" s="45" t="s">
        <v>188</v>
      </c>
      <c r="C251" s="7">
        <v>45587</v>
      </c>
      <c r="D251" s="8">
        <v>1522</v>
      </c>
      <c r="E251" s="9">
        <v>8</v>
      </c>
      <c r="F251" s="9">
        <v>4700</v>
      </c>
      <c r="G251" s="9">
        <f t="shared" si="11"/>
        <v>37600</v>
      </c>
      <c r="H251" s="9">
        <f t="shared" si="13"/>
        <v>6768</v>
      </c>
      <c r="I251" s="9">
        <f t="shared" si="12"/>
        <v>44368</v>
      </c>
      <c r="J251" s="10"/>
      <c r="K251" s="9"/>
      <c r="L251" s="47"/>
      <c r="M251" s="9"/>
    </row>
    <row r="252" spans="1:13" ht="15" customHeight="1" x14ac:dyDescent="0.3">
      <c r="A252" s="6">
        <v>66502</v>
      </c>
      <c r="B252" s="45" t="s">
        <v>188</v>
      </c>
      <c r="C252" s="7">
        <v>45587</v>
      </c>
      <c r="D252" s="8">
        <v>1523</v>
      </c>
      <c r="E252" s="9">
        <v>7</v>
      </c>
      <c r="F252" s="9">
        <v>4350</v>
      </c>
      <c r="G252" s="9">
        <f t="shared" si="11"/>
        <v>30450</v>
      </c>
      <c r="H252" s="9">
        <f t="shared" si="13"/>
        <v>5481</v>
      </c>
      <c r="I252" s="9">
        <f t="shared" si="12"/>
        <v>35931</v>
      </c>
      <c r="J252" s="10"/>
      <c r="K252" s="9"/>
      <c r="L252" s="47"/>
      <c r="M252" s="9"/>
    </row>
    <row r="253" spans="1:13" ht="15" customHeight="1" x14ac:dyDescent="0.3">
      <c r="A253" s="6">
        <v>66502</v>
      </c>
      <c r="B253" s="45" t="s">
        <v>188</v>
      </c>
      <c r="C253" s="7">
        <v>45587</v>
      </c>
      <c r="D253" s="8">
        <v>1524</v>
      </c>
      <c r="E253" s="9">
        <v>8</v>
      </c>
      <c r="F253" s="9">
        <v>4700</v>
      </c>
      <c r="G253" s="9">
        <f t="shared" si="11"/>
        <v>37600</v>
      </c>
      <c r="H253" s="9">
        <f t="shared" si="13"/>
        <v>6768</v>
      </c>
      <c r="I253" s="9">
        <f t="shared" si="12"/>
        <v>44368</v>
      </c>
      <c r="J253" s="10"/>
      <c r="K253" s="9"/>
      <c r="L253" s="47"/>
      <c r="M253" s="9"/>
    </row>
    <row r="254" spans="1:13" ht="15" customHeight="1" x14ac:dyDescent="0.3">
      <c r="A254" s="6">
        <v>66502</v>
      </c>
      <c r="B254" s="45" t="s">
        <v>188</v>
      </c>
      <c r="C254" s="7">
        <v>45587</v>
      </c>
      <c r="D254" s="8">
        <v>1525</v>
      </c>
      <c r="E254" s="9">
        <v>8</v>
      </c>
      <c r="F254" s="9">
        <v>4700</v>
      </c>
      <c r="G254" s="9">
        <f t="shared" ref="G254:G317" si="14">E254*F254</f>
        <v>37600</v>
      </c>
      <c r="H254" s="9">
        <f t="shared" si="13"/>
        <v>6768</v>
      </c>
      <c r="I254" s="9">
        <f t="shared" ref="I254:I317" si="15">G254+H254</f>
        <v>44368</v>
      </c>
      <c r="J254" s="10"/>
      <c r="K254" s="9"/>
      <c r="L254" s="47"/>
      <c r="M254" s="9"/>
    </row>
    <row r="255" spans="1:13" ht="15" customHeight="1" x14ac:dyDescent="0.3">
      <c r="A255" s="6">
        <v>66502</v>
      </c>
      <c r="B255" s="45" t="s">
        <v>188</v>
      </c>
      <c r="C255" s="7">
        <v>45587</v>
      </c>
      <c r="D255" s="8">
        <v>1526</v>
      </c>
      <c r="E255" s="9">
        <v>7</v>
      </c>
      <c r="F255" s="9">
        <v>4700</v>
      </c>
      <c r="G255" s="9">
        <f t="shared" si="14"/>
        <v>32900</v>
      </c>
      <c r="H255" s="9">
        <f t="shared" si="13"/>
        <v>5922</v>
      </c>
      <c r="I255" s="9">
        <f t="shared" si="15"/>
        <v>38822</v>
      </c>
      <c r="J255" s="10"/>
      <c r="K255" s="9"/>
      <c r="L255" s="47"/>
      <c r="M255" s="9"/>
    </row>
    <row r="256" spans="1:13" ht="15" customHeight="1" x14ac:dyDescent="0.3">
      <c r="A256" s="6">
        <v>66502</v>
      </c>
      <c r="B256" s="45" t="s">
        <v>188</v>
      </c>
      <c r="C256" s="7">
        <v>45587</v>
      </c>
      <c r="D256" s="8">
        <v>1527</v>
      </c>
      <c r="E256" s="9">
        <v>7.5</v>
      </c>
      <c r="F256" s="9">
        <v>4350</v>
      </c>
      <c r="G256" s="9">
        <f t="shared" si="14"/>
        <v>32625</v>
      </c>
      <c r="H256" s="9">
        <f t="shared" si="13"/>
        <v>5872.5</v>
      </c>
      <c r="I256" s="9">
        <f t="shared" si="15"/>
        <v>38497.5</v>
      </c>
      <c r="J256" s="10"/>
      <c r="K256" s="9"/>
      <c r="L256" s="47"/>
      <c r="M256" s="9"/>
    </row>
    <row r="257" spans="1:13" ht="15" customHeight="1" x14ac:dyDescent="0.3">
      <c r="A257" s="6">
        <v>66502</v>
      </c>
      <c r="B257" s="45" t="s">
        <v>188</v>
      </c>
      <c r="C257" s="7">
        <v>45587</v>
      </c>
      <c r="D257" s="8">
        <v>1528</v>
      </c>
      <c r="E257" s="9">
        <v>7.5</v>
      </c>
      <c r="F257" s="9">
        <v>4700</v>
      </c>
      <c r="G257" s="9">
        <f t="shared" si="14"/>
        <v>35250</v>
      </c>
      <c r="H257" s="9">
        <f t="shared" si="13"/>
        <v>6345</v>
      </c>
      <c r="I257" s="9">
        <f t="shared" si="15"/>
        <v>41595</v>
      </c>
      <c r="J257" s="10"/>
      <c r="K257" s="9"/>
      <c r="L257" s="47"/>
      <c r="M257" s="9"/>
    </row>
    <row r="258" spans="1:13" ht="15" customHeight="1" x14ac:dyDescent="0.3">
      <c r="A258" s="6">
        <v>66502</v>
      </c>
      <c r="B258" s="45" t="s">
        <v>188</v>
      </c>
      <c r="C258" s="7">
        <v>45587</v>
      </c>
      <c r="D258" s="8">
        <v>1529</v>
      </c>
      <c r="E258" s="9">
        <v>8</v>
      </c>
      <c r="F258" s="9">
        <v>4700</v>
      </c>
      <c r="G258" s="9">
        <f t="shared" si="14"/>
        <v>37600</v>
      </c>
      <c r="H258" s="9">
        <f t="shared" si="13"/>
        <v>6768</v>
      </c>
      <c r="I258" s="9">
        <f t="shared" si="15"/>
        <v>44368</v>
      </c>
      <c r="J258" s="10"/>
      <c r="K258" s="9"/>
      <c r="L258" s="47"/>
      <c r="M258" s="9"/>
    </row>
    <row r="259" spans="1:13" ht="15" customHeight="1" x14ac:dyDescent="0.3">
      <c r="A259" s="6">
        <v>66502</v>
      </c>
      <c r="B259" s="45" t="s">
        <v>188</v>
      </c>
      <c r="C259" s="7">
        <v>45588</v>
      </c>
      <c r="D259" s="8">
        <v>1534</v>
      </c>
      <c r="E259" s="9">
        <v>7.5</v>
      </c>
      <c r="F259" s="9">
        <v>4700</v>
      </c>
      <c r="G259" s="9">
        <f t="shared" si="14"/>
        <v>35250</v>
      </c>
      <c r="H259" s="9">
        <f t="shared" si="13"/>
        <v>6345</v>
      </c>
      <c r="I259" s="9">
        <f t="shared" si="15"/>
        <v>41595</v>
      </c>
      <c r="J259" s="10"/>
      <c r="K259" s="9"/>
      <c r="L259" s="47"/>
      <c r="M259" s="9"/>
    </row>
    <row r="260" spans="1:13" ht="15" customHeight="1" x14ac:dyDescent="0.3">
      <c r="A260" s="6">
        <v>66502</v>
      </c>
      <c r="B260" s="45" t="s">
        <v>188</v>
      </c>
      <c r="C260" s="7">
        <v>45588</v>
      </c>
      <c r="D260" s="8">
        <v>1535</v>
      </c>
      <c r="E260" s="9">
        <v>7</v>
      </c>
      <c r="F260" s="9">
        <v>4700</v>
      </c>
      <c r="G260" s="9">
        <f t="shared" si="14"/>
        <v>32900</v>
      </c>
      <c r="H260" s="9">
        <f t="shared" si="13"/>
        <v>5922</v>
      </c>
      <c r="I260" s="9">
        <f t="shared" si="15"/>
        <v>38822</v>
      </c>
      <c r="J260" s="10"/>
      <c r="K260" s="9"/>
      <c r="L260" s="47"/>
      <c r="M260" s="9"/>
    </row>
    <row r="261" spans="1:13" ht="15" customHeight="1" x14ac:dyDescent="0.3">
      <c r="A261" s="6">
        <v>66502</v>
      </c>
      <c r="B261" s="45" t="s">
        <v>188</v>
      </c>
      <c r="C261" s="7">
        <v>45588</v>
      </c>
      <c r="D261" s="8">
        <v>1536</v>
      </c>
      <c r="E261" s="9">
        <v>8</v>
      </c>
      <c r="F261" s="9">
        <v>4700</v>
      </c>
      <c r="G261" s="9">
        <f t="shared" si="14"/>
        <v>37600</v>
      </c>
      <c r="H261" s="9">
        <f t="shared" si="13"/>
        <v>6768</v>
      </c>
      <c r="I261" s="9">
        <f t="shared" si="15"/>
        <v>44368</v>
      </c>
      <c r="J261" s="10"/>
      <c r="K261" s="9"/>
      <c r="L261" s="47"/>
      <c r="M261" s="9"/>
    </row>
    <row r="262" spans="1:13" ht="15" customHeight="1" x14ac:dyDescent="0.3">
      <c r="A262" s="6">
        <v>66502</v>
      </c>
      <c r="B262" s="45" t="s">
        <v>188</v>
      </c>
      <c r="C262" s="7">
        <v>45588</v>
      </c>
      <c r="D262" s="8">
        <v>1537</v>
      </c>
      <c r="E262" s="9">
        <v>8</v>
      </c>
      <c r="F262" s="9">
        <v>4700</v>
      </c>
      <c r="G262" s="9">
        <f t="shared" si="14"/>
        <v>37600</v>
      </c>
      <c r="H262" s="9">
        <f t="shared" si="13"/>
        <v>6768</v>
      </c>
      <c r="I262" s="9">
        <f t="shared" si="15"/>
        <v>44368</v>
      </c>
      <c r="J262" s="10"/>
      <c r="K262" s="9"/>
      <c r="L262" s="47"/>
      <c r="M262" s="9"/>
    </row>
    <row r="263" spans="1:13" ht="15" customHeight="1" x14ac:dyDescent="0.3">
      <c r="A263" s="6">
        <v>66502</v>
      </c>
      <c r="B263" s="45" t="s">
        <v>188</v>
      </c>
      <c r="C263" s="7">
        <v>45588</v>
      </c>
      <c r="D263" s="8">
        <v>1538</v>
      </c>
      <c r="E263" s="9">
        <v>8</v>
      </c>
      <c r="F263" s="9">
        <v>4350</v>
      </c>
      <c r="G263" s="9">
        <f t="shared" si="14"/>
        <v>34800</v>
      </c>
      <c r="H263" s="9">
        <f t="shared" si="13"/>
        <v>6264</v>
      </c>
      <c r="I263" s="9">
        <f t="shared" si="15"/>
        <v>41064</v>
      </c>
      <c r="J263" s="10"/>
      <c r="K263" s="9"/>
      <c r="L263" s="47"/>
      <c r="M263" s="9"/>
    </row>
    <row r="264" spans="1:13" ht="15" customHeight="1" x14ac:dyDescent="0.3">
      <c r="A264" s="6">
        <v>66502</v>
      </c>
      <c r="B264" s="45" t="s">
        <v>188</v>
      </c>
      <c r="C264" s="7">
        <v>45588</v>
      </c>
      <c r="D264" s="8">
        <v>1539</v>
      </c>
      <c r="E264" s="9">
        <v>8</v>
      </c>
      <c r="F264" s="9">
        <v>4700</v>
      </c>
      <c r="G264" s="9">
        <f t="shared" si="14"/>
        <v>37600</v>
      </c>
      <c r="H264" s="9">
        <f t="shared" si="13"/>
        <v>6768</v>
      </c>
      <c r="I264" s="9">
        <f t="shared" si="15"/>
        <v>44368</v>
      </c>
      <c r="J264" s="10"/>
      <c r="K264" s="9"/>
      <c r="L264" s="47"/>
      <c r="M264" s="9"/>
    </row>
    <row r="265" spans="1:13" ht="15" customHeight="1" x14ac:dyDescent="0.3">
      <c r="A265" s="6">
        <v>66502</v>
      </c>
      <c r="B265" s="45" t="s">
        <v>188</v>
      </c>
      <c r="C265" s="7">
        <v>45588</v>
      </c>
      <c r="D265" s="8">
        <v>1540</v>
      </c>
      <c r="E265" s="9">
        <v>7</v>
      </c>
      <c r="F265" s="9">
        <v>4700</v>
      </c>
      <c r="G265" s="9">
        <f t="shared" si="14"/>
        <v>32900</v>
      </c>
      <c r="H265" s="9">
        <f t="shared" ref="H265:H328" si="16">G265*18%</f>
        <v>5922</v>
      </c>
      <c r="I265" s="9">
        <f t="shared" si="15"/>
        <v>38822</v>
      </c>
      <c r="J265" s="10"/>
      <c r="K265" s="9"/>
      <c r="L265" s="47"/>
      <c r="M265" s="9"/>
    </row>
    <row r="266" spans="1:13" ht="15" customHeight="1" x14ac:dyDescent="0.3">
      <c r="A266" s="6">
        <v>66502</v>
      </c>
      <c r="B266" s="45" t="s">
        <v>188</v>
      </c>
      <c r="C266" s="7">
        <v>45589</v>
      </c>
      <c r="D266" s="8">
        <v>1545</v>
      </c>
      <c r="E266" s="9">
        <v>7.5</v>
      </c>
      <c r="F266" s="9">
        <v>4700</v>
      </c>
      <c r="G266" s="9">
        <f t="shared" si="14"/>
        <v>35250</v>
      </c>
      <c r="H266" s="9">
        <f t="shared" si="16"/>
        <v>6345</v>
      </c>
      <c r="I266" s="9">
        <f t="shared" si="15"/>
        <v>41595</v>
      </c>
      <c r="J266" s="10"/>
      <c r="K266" s="9"/>
      <c r="L266" s="47"/>
      <c r="M266" s="9"/>
    </row>
    <row r="267" spans="1:13" ht="15" customHeight="1" x14ac:dyDescent="0.3">
      <c r="A267" s="6">
        <v>66502</v>
      </c>
      <c r="B267" s="45" t="s">
        <v>188</v>
      </c>
      <c r="C267" s="7">
        <v>45589</v>
      </c>
      <c r="D267" s="8">
        <v>1546</v>
      </c>
      <c r="E267" s="9">
        <v>7.5</v>
      </c>
      <c r="F267" s="9">
        <v>4700</v>
      </c>
      <c r="G267" s="9">
        <f t="shared" si="14"/>
        <v>35250</v>
      </c>
      <c r="H267" s="9">
        <f t="shared" si="16"/>
        <v>6345</v>
      </c>
      <c r="I267" s="9">
        <f t="shared" si="15"/>
        <v>41595</v>
      </c>
      <c r="J267" s="10"/>
      <c r="K267" s="9"/>
      <c r="L267" s="47"/>
      <c r="M267" s="9"/>
    </row>
    <row r="268" spans="1:13" ht="15" customHeight="1" x14ac:dyDescent="0.3">
      <c r="A268" s="6">
        <v>66502</v>
      </c>
      <c r="B268" s="45" t="s">
        <v>188</v>
      </c>
      <c r="C268" s="7">
        <v>45589</v>
      </c>
      <c r="D268" s="8">
        <v>1547</v>
      </c>
      <c r="E268" s="9">
        <v>7</v>
      </c>
      <c r="F268" s="9">
        <v>4700</v>
      </c>
      <c r="G268" s="9">
        <f t="shared" si="14"/>
        <v>32900</v>
      </c>
      <c r="H268" s="9">
        <f t="shared" si="16"/>
        <v>5922</v>
      </c>
      <c r="I268" s="9">
        <f t="shared" si="15"/>
        <v>38822</v>
      </c>
      <c r="J268" s="10"/>
      <c r="K268" s="9"/>
      <c r="L268" s="47"/>
      <c r="M268" s="9"/>
    </row>
    <row r="269" spans="1:13" ht="15" customHeight="1" x14ac:dyDescent="0.3">
      <c r="A269" s="6">
        <v>66502</v>
      </c>
      <c r="B269" s="45" t="s">
        <v>188</v>
      </c>
      <c r="C269" s="7">
        <v>45589</v>
      </c>
      <c r="D269" s="8">
        <v>1548</v>
      </c>
      <c r="E269" s="9">
        <v>8</v>
      </c>
      <c r="F269" s="9">
        <v>4350</v>
      </c>
      <c r="G269" s="9">
        <f t="shared" si="14"/>
        <v>34800</v>
      </c>
      <c r="H269" s="9">
        <f t="shared" si="16"/>
        <v>6264</v>
      </c>
      <c r="I269" s="9">
        <f t="shared" si="15"/>
        <v>41064</v>
      </c>
      <c r="J269" s="10"/>
      <c r="K269" s="9"/>
      <c r="L269" s="47"/>
      <c r="M269" s="9"/>
    </row>
    <row r="270" spans="1:13" ht="15" customHeight="1" x14ac:dyDescent="0.3">
      <c r="A270" s="6">
        <v>66502</v>
      </c>
      <c r="B270" s="45" t="s">
        <v>188</v>
      </c>
      <c r="C270" s="7">
        <v>45589</v>
      </c>
      <c r="D270" s="8">
        <v>1549</v>
      </c>
      <c r="E270" s="9">
        <v>8</v>
      </c>
      <c r="F270" s="9">
        <v>4700</v>
      </c>
      <c r="G270" s="9">
        <f t="shared" si="14"/>
        <v>37600</v>
      </c>
      <c r="H270" s="9">
        <f t="shared" si="16"/>
        <v>6768</v>
      </c>
      <c r="I270" s="9">
        <f t="shared" si="15"/>
        <v>44368</v>
      </c>
      <c r="J270" s="10"/>
      <c r="K270" s="9"/>
      <c r="L270" s="47"/>
      <c r="M270" s="9"/>
    </row>
    <row r="271" spans="1:13" ht="15" customHeight="1" x14ac:dyDescent="0.3">
      <c r="A271" s="6">
        <v>66502</v>
      </c>
      <c r="B271" s="45" t="s">
        <v>188</v>
      </c>
      <c r="C271" s="7">
        <v>45590</v>
      </c>
      <c r="D271" s="8">
        <v>1556</v>
      </c>
      <c r="E271" s="9">
        <v>8</v>
      </c>
      <c r="F271" s="9">
        <v>4700</v>
      </c>
      <c r="G271" s="9">
        <f t="shared" si="14"/>
        <v>37600</v>
      </c>
      <c r="H271" s="9">
        <f t="shared" si="16"/>
        <v>6768</v>
      </c>
      <c r="I271" s="9">
        <f t="shared" si="15"/>
        <v>44368</v>
      </c>
      <c r="J271" s="10"/>
      <c r="K271" s="9"/>
      <c r="L271" s="47"/>
      <c r="M271" s="9"/>
    </row>
    <row r="272" spans="1:13" ht="15" customHeight="1" x14ac:dyDescent="0.3">
      <c r="A272" s="6">
        <v>66502</v>
      </c>
      <c r="B272" s="45" t="s">
        <v>188</v>
      </c>
      <c r="C272" s="7">
        <v>45590</v>
      </c>
      <c r="D272" s="8">
        <v>1557</v>
      </c>
      <c r="E272" s="9">
        <v>8</v>
      </c>
      <c r="F272" s="9">
        <v>4700</v>
      </c>
      <c r="G272" s="9">
        <f t="shared" si="14"/>
        <v>37600</v>
      </c>
      <c r="H272" s="9">
        <f t="shared" si="16"/>
        <v>6768</v>
      </c>
      <c r="I272" s="9">
        <f t="shared" si="15"/>
        <v>44368</v>
      </c>
      <c r="J272" s="10"/>
      <c r="K272" s="9"/>
      <c r="L272" s="47"/>
      <c r="M272" s="9"/>
    </row>
    <row r="273" spans="1:13" ht="15" customHeight="1" x14ac:dyDescent="0.3">
      <c r="A273" s="6">
        <v>66502</v>
      </c>
      <c r="B273" s="45" t="s">
        <v>188</v>
      </c>
      <c r="C273" s="7">
        <v>45590</v>
      </c>
      <c r="D273" s="8">
        <v>1558</v>
      </c>
      <c r="E273" s="9">
        <v>8</v>
      </c>
      <c r="F273" s="9">
        <v>4700</v>
      </c>
      <c r="G273" s="9">
        <f t="shared" si="14"/>
        <v>37600</v>
      </c>
      <c r="H273" s="9">
        <f t="shared" si="16"/>
        <v>6768</v>
      </c>
      <c r="I273" s="9">
        <f t="shared" si="15"/>
        <v>44368</v>
      </c>
      <c r="J273" s="10"/>
      <c r="K273" s="9"/>
      <c r="L273" s="47"/>
      <c r="M273" s="9"/>
    </row>
    <row r="274" spans="1:13" ht="15" customHeight="1" x14ac:dyDescent="0.3">
      <c r="A274" s="6">
        <v>66502</v>
      </c>
      <c r="B274" s="45" t="s">
        <v>188</v>
      </c>
      <c r="C274" s="7">
        <v>45590</v>
      </c>
      <c r="D274" s="8">
        <v>1559</v>
      </c>
      <c r="E274" s="9">
        <v>6.5</v>
      </c>
      <c r="F274" s="9">
        <v>4700</v>
      </c>
      <c r="G274" s="9">
        <f t="shared" si="14"/>
        <v>30550</v>
      </c>
      <c r="H274" s="9">
        <f t="shared" si="16"/>
        <v>5499</v>
      </c>
      <c r="I274" s="9">
        <f t="shared" si="15"/>
        <v>36049</v>
      </c>
      <c r="J274" s="10"/>
      <c r="K274" s="9"/>
      <c r="L274" s="47"/>
      <c r="M274" s="9"/>
    </row>
    <row r="275" spans="1:13" ht="15" customHeight="1" x14ac:dyDescent="0.3">
      <c r="A275" s="6">
        <v>66502</v>
      </c>
      <c r="B275" s="45" t="s">
        <v>188</v>
      </c>
      <c r="C275" s="7">
        <v>45590</v>
      </c>
      <c r="D275" s="8">
        <v>1560</v>
      </c>
      <c r="E275" s="9">
        <v>7.5</v>
      </c>
      <c r="F275" s="9">
        <v>4700</v>
      </c>
      <c r="G275" s="9">
        <f t="shared" si="14"/>
        <v>35250</v>
      </c>
      <c r="H275" s="9">
        <f t="shared" si="16"/>
        <v>6345</v>
      </c>
      <c r="I275" s="9">
        <f t="shared" si="15"/>
        <v>41595</v>
      </c>
      <c r="J275" s="10"/>
      <c r="K275" s="9"/>
      <c r="L275" s="47"/>
      <c r="M275" s="9"/>
    </row>
    <row r="276" spans="1:13" ht="15" customHeight="1" x14ac:dyDescent="0.3">
      <c r="A276" s="6">
        <v>66502</v>
      </c>
      <c r="B276" s="45" t="s">
        <v>188</v>
      </c>
      <c r="C276" s="7">
        <v>45590</v>
      </c>
      <c r="D276" s="8">
        <v>1561</v>
      </c>
      <c r="E276" s="9">
        <v>7</v>
      </c>
      <c r="F276" s="9">
        <v>4700</v>
      </c>
      <c r="G276" s="9">
        <f t="shared" si="14"/>
        <v>32900</v>
      </c>
      <c r="H276" s="9">
        <f t="shared" si="16"/>
        <v>5922</v>
      </c>
      <c r="I276" s="9">
        <f t="shared" si="15"/>
        <v>38822</v>
      </c>
      <c r="J276" s="10"/>
      <c r="K276" s="9"/>
      <c r="L276" s="47"/>
      <c r="M276" s="9"/>
    </row>
    <row r="277" spans="1:13" ht="15" customHeight="1" x14ac:dyDescent="0.3">
      <c r="A277" s="6">
        <v>66502</v>
      </c>
      <c r="B277" s="45" t="s">
        <v>188</v>
      </c>
      <c r="C277" s="7">
        <v>45590</v>
      </c>
      <c r="D277" s="8">
        <v>1562</v>
      </c>
      <c r="E277" s="9">
        <v>8</v>
      </c>
      <c r="F277" s="9">
        <v>4700</v>
      </c>
      <c r="G277" s="9">
        <f t="shared" si="14"/>
        <v>37600</v>
      </c>
      <c r="H277" s="9">
        <f t="shared" si="16"/>
        <v>6768</v>
      </c>
      <c r="I277" s="9">
        <f t="shared" si="15"/>
        <v>44368</v>
      </c>
      <c r="J277" s="10"/>
      <c r="K277" s="9"/>
      <c r="L277" s="47"/>
      <c r="M277" s="9"/>
    </row>
    <row r="278" spans="1:13" ht="15" customHeight="1" x14ac:dyDescent="0.3">
      <c r="A278" s="6">
        <v>66502</v>
      </c>
      <c r="B278" s="45" t="s">
        <v>188</v>
      </c>
      <c r="C278" s="7">
        <v>45590</v>
      </c>
      <c r="D278" s="8">
        <v>1563</v>
      </c>
      <c r="E278" s="9">
        <v>8</v>
      </c>
      <c r="F278" s="9">
        <v>4700</v>
      </c>
      <c r="G278" s="9">
        <f t="shared" si="14"/>
        <v>37600</v>
      </c>
      <c r="H278" s="9">
        <f t="shared" si="16"/>
        <v>6768</v>
      </c>
      <c r="I278" s="9">
        <f t="shared" si="15"/>
        <v>44368</v>
      </c>
      <c r="J278" s="10"/>
      <c r="K278" s="9"/>
      <c r="L278" s="47"/>
      <c r="M278" s="9"/>
    </row>
    <row r="279" spans="1:13" ht="15" customHeight="1" x14ac:dyDescent="0.3">
      <c r="A279" s="6">
        <v>66502</v>
      </c>
      <c r="B279" s="45" t="s">
        <v>188</v>
      </c>
      <c r="C279" s="7">
        <v>45591</v>
      </c>
      <c r="D279" s="8">
        <v>1567</v>
      </c>
      <c r="E279" s="9">
        <v>8</v>
      </c>
      <c r="F279" s="9">
        <v>4700</v>
      </c>
      <c r="G279" s="9">
        <f t="shared" si="14"/>
        <v>37600</v>
      </c>
      <c r="H279" s="9">
        <f t="shared" si="16"/>
        <v>6768</v>
      </c>
      <c r="I279" s="9">
        <f t="shared" si="15"/>
        <v>44368</v>
      </c>
      <c r="J279" s="10"/>
      <c r="K279" s="9"/>
      <c r="L279" s="47"/>
      <c r="M279" s="9"/>
    </row>
    <row r="280" spans="1:13" ht="15" customHeight="1" x14ac:dyDescent="0.3">
      <c r="A280" s="6">
        <v>66502</v>
      </c>
      <c r="B280" s="45" t="s">
        <v>188</v>
      </c>
      <c r="C280" s="7">
        <v>45591</v>
      </c>
      <c r="D280" s="8">
        <v>1568</v>
      </c>
      <c r="E280" s="9">
        <v>8</v>
      </c>
      <c r="F280" s="9">
        <v>4700</v>
      </c>
      <c r="G280" s="9">
        <f t="shared" si="14"/>
        <v>37600</v>
      </c>
      <c r="H280" s="9">
        <f t="shared" si="16"/>
        <v>6768</v>
      </c>
      <c r="I280" s="9">
        <f t="shared" si="15"/>
        <v>44368</v>
      </c>
      <c r="J280" s="10"/>
      <c r="K280" s="9"/>
      <c r="L280" s="47"/>
      <c r="M280" s="9"/>
    </row>
    <row r="281" spans="1:13" ht="15" customHeight="1" x14ac:dyDescent="0.3">
      <c r="A281" s="6">
        <v>66502</v>
      </c>
      <c r="B281" s="45" t="s">
        <v>188</v>
      </c>
      <c r="C281" s="7">
        <v>45591</v>
      </c>
      <c r="D281" s="8">
        <v>1569</v>
      </c>
      <c r="E281" s="9">
        <v>8</v>
      </c>
      <c r="F281" s="9">
        <v>4700</v>
      </c>
      <c r="G281" s="9">
        <f t="shared" si="14"/>
        <v>37600</v>
      </c>
      <c r="H281" s="9">
        <f t="shared" si="16"/>
        <v>6768</v>
      </c>
      <c r="I281" s="9">
        <f t="shared" si="15"/>
        <v>44368</v>
      </c>
      <c r="J281" s="10"/>
      <c r="K281" s="9"/>
      <c r="L281" s="47"/>
      <c r="M281" s="9"/>
    </row>
    <row r="282" spans="1:13" ht="15" customHeight="1" x14ac:dyDescent="0.3">
      <c r="A282" s="6">
        <v>66502</v>
      </c>
      <c r="B282" s="45" t="s">
        <v>188</v>
      </c>
      <c r="C282" s="7">
        <v>45591</v>
      </c>
      <c r="D282" s="8">
        <v>1570</v>
      </c>
      <c r="E282" s="9">
        <v>7</v>
      </c>
      <c r="F282" s="9">
        <v>4700</v>
      </c>
      <c r="G282" s="9">
        <f t="shared" si="14"/>
        <v>32900</v>
      </c>
      <c r="H282" s="9">
        <f t="shared" si="16"/>
        <v>5922</v>
      </c>
      <c r="I282" s="9">
        <f t="shared" si="15"/>
        <v>38822</v>
      </c>
      <c r="J282" s="10"/>
      <c r="K282" s="9"/>
      <c r="L282" s="47"/>
      <c r="M282" s="9"/>
    </row>
    <row r="283" spans="1:13" ht="15" customHeight="1" x14ac:dyDescent="0.3">
      <c r="A283" s="6">
        <v>66502</v>
      </c>
      <c r="B283" s="45" t="s">
        <v>188</v>
      </c>
      <c r="C283" s="7">
        <v>45591</v>
      </c>
      <c r="D283" s="8">
        <v>1571</v>
      </c>
      <c r="E283" s="9">
        <v>7</v>
      </c>
      <c r="F283" s="9">
        <v>4700</v>
      </c>
      <c r="G283" s="9">
        <f t="shared" si="14"/>
        <v>32900</v>
      </c>
      <c r="H283" s="9">
        <f t="shared" si="16"/>
        <v>5922</v>
      </c>
      <c r="I283" s="9">
        <f t="shared" si="15"/>
        <v>38822</v>
      </c>
      <c r="J283" s="10"/>
      <c r="K283" s="9"/>
      <c r="L283" s="47"/>
      <c r="M283" s="9"/>
    </row>
    <row r="284" spans="1:13" ht="15" customHeight="1" x14ac:dyDescent="0.3">
      <c r="A284" s="6">
        <v>66502</v>
      </c>
      <c r="B284" s="45" t="s">
        <v>188</v>
      </c>
      <c r="C284" s="7">
        <v>45592</v>
      </c>
      <c r="D284" s="8">
        <v>1577</v>
      </c>
      <c r="E284" s="9">
        <v>8</v>
      </c>
      <c r="F284" s="9">
        <v>4350</v>
      </c>
      <c r="G284" s="9">
        <f t="shared" si="14"/>
        <v>34800</v>
      </c>
      <c r="H284" s="9">
        <f t="shared" si="16"/>
        <v>6264</v>
      </c>
      <c r="I284" s="9">
        <f t="shared" si="15"/>
        <v>41064</v>
      </c>
      <c r="J284" s="10"/>
      <c r="K284" s="9"/>
      <c r="L284" s="47"/>
      <c r="M284" s="9"/>
    </row>
    <row r="285" spans="1:13" ht="15" customHeight="1" x14ac:dyDescent="0.3">
      <c r="A285" s="6">
        <v>66502</v>
      </c>
      <c r="B285" s="45" t="s">
        <v>188</v>
      </c>
      <c r="C285" s="7">
        <v>45592</v>
      </c>
      <c r="D285" s="8">
        <v>1578</v>
      </c>
      <c r="E285" s="9">
        <v>8</v>
      </c>
      <c r="F285" s="9">
        <v>4700</v>
      </c>
      <c r="G285" s="9">
        <f t="shared" si="14"/>
        <v>37600</v>
      </c>
      <c r="H285" s="9">
        <f t="shared" si="16"/>
        <v>6768</v>
      </c>
      <c r="I285" s="9">
        <f t="shared" si="15"/>
        <v>44368</v>
      </c>
      <c r="J285" s="10"/>
      <c r="K285" s="9"/>
      <c r="L285" s="47"/>
      <c r="M285" s="9"/>
    </row>
    <row r="286" spans="1:13" ht="15" customHeight="1" x14ac:dyDescent="0.3">
      <c r="A286" s="6">
        <v>66502</v>
      </c>
      <c r="B286" s="45" t="s">
        <v>188</v>
      </c>
      <c r="C286" s="7">
        <v>45592</v>
      </c>
      <c r="D286" s="8">
        <v>1579</v>
      </c>
      <c r="E286" s="9">
        <v>8</v>
      </c>
      <c r="F286" s="9">
        <v>4700</v>
      </c>
      <c r="G286" s="9">
        <f t="shared" si="14"/>
        <v>37600</v>
      </c>
      <c r="H286" s="9">
        <f t="shared" si="16"/>
        <v>6768</v>
      </c>
      <c r="I286" s="9">
        <f t="shared" si="15"/>
        <v>44368</v>
      </c>
      <c r="J286" s="10"/>
      <c r="K286" s="9"/>
      <c r="L286" s="47"/>
      <c r="M286" s="9"/>
    </row>
    <row r="287" spans="1:13" ht="15" customHeight="1" x14ac:dyDescent="0.3">
      <c r="A287" s="6">
        <v>66502</v>
      </c>
      <c r="B287" s="45" t="s">
        <v>188</v>
      </c>
      <c r="C287" s="7">
        <v>45592</v>
      </c>
      <c r="D287" s="8">
        <v>1580</v>
      </c>
      <c r="E287" s="9">
        <v>7</v>
      </c>
      <c r="F287" s="9">
        <v>4350</v>
      </c>
      <c r="G287" s="9">
        <f t="shared" si="14"/>
        <v>30450</v>
      </c>
      <c r="H287" s="9">
        <f t="shared" si="16"/>
        <v>5481</v>
      </c>
      <c r="I287" s="9">
        <f t="shared" si="15"/>
        <v>35931</v>
      </c>
      <c r="J287" s="10"/>
      <c r="K287" s="9"/>
      <c r="L287" s="47"/>
      <c r="M287" s="9"/>
    </row>
    <row r="288" spans="1:13" ht="15" customHeight="1" x14ac:dyDescent="0.3">
      <c r="A288" s="6">
        <v>66502</v>
      </c>
      <c r="B288" s="45" t="s">
        <v>188</v>
      </c>
      <c r="C288" s="7">
        <v>45592</v>
      </c>
      <c r="D288" s="8">
        <v>1581</v>
      </c>
      <c r="E288" s="9">
        <v>7</v>
      </c>
      <c r="F288" s="9">
        <v>4350</v>
      </c>
      <c r="G288" s="9">
        <f t="shared" si="14"/>
        <v>30450</v>
      </c>
      <c r="H288" s="9">
        <f t="shared" si="16"/>
        <v>5481</v>
      </c>
      <c r="I288" s="9">
        <f t="shared" si="15"/>
        <v>35931</v>
      </c>
      <c r="J288" s="10"/>
      <c r="K288" s="9"/>
      <c r="L288" s="47"/>
      <c r="M288" s="9"/>
    </row>
    <row r="289" spans="1:13" ht="15" customHeight="1" x14ac:dyDescent="0.3">
      <c r="A289" s="6">
        <v>66502</v>
      </c>
      <c r="B289" s="45" t="s">
        <v>188</v>
      </c>
      <c r="C289" s="7">
        <v>45592</v>
      </c>
      <c r="D289" s="8">
        <v>1582</v>
      </c>
      <c r="E289" s="9">
        <v>8</v>
      </c>
      <c r="F289" s="9">
        <v>4350</v>
      </c>
      <c r="G289" s="9">
        <f t="shared" si="14"/>
        <v>34800</v>
      </c>
      <c r="H289" s="9">
        <f t="shared" si="16"/>
        <v>6264</v>
      </c>
      <c r="I289" s="9">
        <f t="shared" si="15"/>
        <v>41064</v>
      </c>
      <c r="J289" s="10"/>
      <c r="K289" s="9"/>
      <c r="L289" s="47"/>
      <c r="M289" s="9"/>
    </row>
    <row r="290" spans="1:13" ht="15" customHeight="1" x14ac:dyDescent="0.3">
      <c r="A290" s="6">
        <v>66502</v>
      </c>
      <c r="B290" s="45" t="s">
        <v>188</v>
      </c>
      <c r="C290" s="7">
        <v>45592</v>
      </c>
      <c r="D290" s="8">
        <v>1583</v>
      </c>
      <c r="E290" s="9">
        <v>8</v>
      </c>
      <c r="F290" s="9">
        <v>4700</v>
      </c>
      <c r="G290" s="9">
        <f t="shared" si="14"/>
        <v>37600</v>
      </c>
      <c r="H290" s="9">
        <f t="shared" si="16"/>
        <v>6768</v>
      </c>
      <c r="I290" s="9">
        <f t="shared" si="15"/>
        <v>44368</v>
      </c>
      <c r="J290" s="10"/>
      <c r="K290" s="9"/>
      <c r="L290" s="47"/>
      <c r="M290" s="9"/>
    </row>
    <row r="291" spans="1:13" ht="15" customHeight="1" x14ac:dyDescent="0.3">
      <c r="A291" s="6">
        <v>66502</v>
      </c>
      <c r="B291" s="45" t="s">
        <v>188</v>
      </c>
      <c r="C291" s="7">
        <v>45592</v>
      </c>
      <c r="D291" s="8">
        <v>1584</v>
      </c>
      <c r="E291" s="9">
        <v>8</v>
      </c>
      <c r="F291" s="9">
        <v>4700</v>
      </c>
      <c r="G291" s="9">
        <f t="shared" si="14"/>
        <v>37600</v>
      </c>
      <c r="H291" s="9">
        <f t="shared" si="16"/>
        <v>6768</v>
      </c>
      <c r="I291" s="9">
        <f t="shared" si="15"/>
        <v>44368</v>
      </c>
      <c r="J291" s="10"/>
      <c r="K291" s="9"/>
      <c r="L291" s="47"/>
      <c r="M291" s="9"/>
    </row>
    <row r="292" spans="1:13" ht="15" customHeight="1" x14ac:dyDescent="0.3">
      <c r="A292" s="6">
        <v>66502</v>
      </c>
      <c r="B292" s="45" t="s">
        <v>188</v>
      </c>
      <c r="C292" s="7">
        <v>45593</v>
      </c>
      <c r="D292" s="8">
        <v>1589</v>
      </c>
      <c r="E292" s="9">
        <v>8</v>
      </c>
      <c r="F292" s="9">
        <v>4700</v>
      </c>
      <c r="G292" s="9">
        <f t="shared" si="14"/>
        <v>37600</v>
      </c>
      <c r="H292" s="9">
        <f t="shared" si="16"/>
        <v>6768</v>
      </c>
      <c r="I292" s="9">
        <f t="shared" si="15"/>
        <v>44368</v>
      </c>
      <c r="J292" s="10"/>
      <c r="K292" s="9"/>
      <c r="L292" s="47"/>
      <c r="M292" s="9"/>
    </row>
    <row r="293" spans="1:13" ht="15" customHeight="1" x14ac:dyDescent="0.3">
      <c r="A293" s="6">
        <v>66502</v>
      </c>
      <c r="B293" s="45" t="s">
        <v>188</v>
      </c>
      <c r="C293" s="7">
        <v>45593</v>
      </c>
      <c r="D293" s="8">
        <v>1590</v>
      </c>
      <c r="E293" s="9">
        <v>8</v>
      </c>
      <c r="F293" s="9">
        <v>4350</v>
      </c>
      <c r="G293" s="9">
        <f t="shared" si="14"/>
        <v>34800</v>
      </c>
      <c r="H293" s="9">
        <f t="shared" si="16"/>
        <v>6264</v>
      </c>
      <c r="I293" s="9">
        <f t="shared" si="15"/>
        <v>41064</v>
      </c>
      <c r="J293" s="10"/>
      <c r="K293" s="9"/>
      <c r="L293" s="47"/>
      <c r="M293" s="9"/>
    </row>
    <row r="294" spans="1:13" ht="15" customHeight="1" x14ac:dyDescent="0.3">
      <c r="A294" s="6">
        <v>66502</v>
      </c>
      <c r="B294" s="45" t="s">
        <v>188</v>
      </c>
      <c r="C294" s="7">
        <v>45593</v>
      </c>
      <c r="D294" s="8">
        <v>1591</v>
      </c>
      <c r="E294" s="9">
        <v>8</v>
      </c>
      <c r="F294" s="9">
        <v>4525</v>
      </c>
      <c r="G294" s="9">
        <f t="shared" si="14"/>
        <v>36200</v>
      </c>
      <c r="H294" s="9">
        <f t="shared" si="16"/>
        <v>6516</v>
      </c>
      <c r="I294" s="9">
        <f t="shared" si="15"/>
        <v>42716</v>
      </c>
      <c r="J294" s="10"/>
      <c r="K294" s="9"/>
      <c r="L294" s="47"/>
      <c r="M294" s="9"/>
    </row>
    <row r="295" spans="1:13" ht="15" customHeight="1" x14ac:dyDescent="0.3">
      <c r="A295" s="6">
        <v>66502</v>
      </c>
      <c r="B295" s="45" t="s">
        <v>188</v>
      </c>
      <c r="C295" s="7">
        <v>45593</v>
      </c>
      <c r="D295" s="8">
        <v>1592</v>
      </c>
      <c r="E295" s="9">
        <v>7</v>
      </c>
      <c r="F295" s="9">
        <v>4700</v>
      </c>
      <c r="G295" s="9">
        <f t="shared" si="14"/>
        <v>32900</v>
      </c>
      <c r="H295" s="9">
        <f t="shared" si="16"/>
        <v>5922</v>
      </c>
      <c r="I295" s="9">
        <f t="shared" si="15"/>
        <v>38822</v>
      </c>
      <c r="J295" s="10"/>
      <c r="K295" s="9"/>
      <c r="L295" s="47"/>
      <c r="M295" s="9"/>
    </row>
    <row r="296" spans="1:13" ht="15" customHeight="1" x14ac:dyDescent="0.3">
      <c r="A296" s="6">
        <v>66502</v>
      </c>
      <c r="B296" s="45" t="s">
        <v>188</v>
      </c>
      <c r="C296" s="7">
        <v>45593</v>
      </c>
      <c r="D296" s="8">
        <v>1593</v>
      </c>
      <c r="E296" s="9">
        <v>7</v>
      </c>
      <c r="F296" s="9">
        <v>4700</v>
      </c>
      <c r="G296" s="9">
        <f t="shared" si="14"/>
        <v>32900</v>
      </c>
      <c r="H296" s="9">
        <f t="shared" si="16"/>
        <v>5922</v>
      </c>
      <c r="I296" s="9">
        <f t="shared" si="15"/>
        <v>38822</v>
      </c>
      <c r="J296" s="10"/>
      <c r="K296" s="9"/>
      <c r="L296" s="47"/>
      <c r="M296" s="9"/>
    </row>
    <row r="297" spans="1:13" ht="15" customHeight="1" x14ac:dyDescent="0.3">
      <c r="A297" s="6">
        <v>66502</v>
      </c>
      <c r="B297" s="45" t="s">
        <v>188</v>
      </c>
      <c r="C297" s="7">
        <v>45593</v>
      </c>
      <c r="D297" s="8">
        <v>1594</v>
      </c>
      <c r="E297" s="9">
        <v>8</v>
      </c>
      <c r="F297" s="9">
        <v>4525</v>
      </c>
      <c r="G297" s="9">
        <f t="shared" si="14"/>
        <v>36200</v>
      </c>
      <c r="H297" s="9">
        <f t="shared" si="16"/>
        <v>6516</v>
      </c>
      <c r="I297" s="9">
        <f t="shared" si="15"/>
        <v>42716</v>
      </c>
      <c r="J297" s="10"/>
      <c r="K297" s="9"/>
      <c r="L297" s="47"/>
      <c r="M297" s="9"/>
    </row>
    <row r="298" spans="1:13" ht="15" customHeight="1" x14ac:dyDescent="0.3">
      <c r="A298" s="6">
        <v>66502</v>
      </c>
      <c r="B298" s="45" t="s">
        <v>188</v>
      </c>
      <c r="C298" s="7">
        <v>45593</v>
      </c>
      <c r="D298" s="8">
        <v>1595</v>
      </c>
      <c r="E298" s="9">
        <v>8</v>
      </c>
      <c r="F298" s="9">
        <v>4700</v>
      </c>
      <c r="G298" s="9">
        <f t="shared" si="14"/>
        <v>37600</v>
      </c>
      <c r="H298" s="9">
        <f t="shared" si="16"/>
        <v>6768</v>
      </c>
      <c r="I298" s="9">
        <f t="shared" si="15"/>
        <v>44368</v>
      </c>
      <c r="J298" s="10"/>
      <c r="K298" s="9"/>
      <c r="L298" s="47"/>
      <c r="M298" s="9"/>
    </row>
    <row r="299" spans="1:13" ht="15" customHeight="1" x14ac:dyDescent="0.3">
      <c r="A299" s="6">
        <v>66502</v>
      </c>
      <c r="B299" s="45" t="s">
        <v>188</v>
      </c>
      <c r="C299" s="7">
        <v>45593</v>
      </c>
      <c r="D299" s="8">
        <v>1596</v>
      </c>
      <c r="E299" s="9">
        <v>7</v>
      </c>
      <c r="F299" s="9">
        <v>4350</v>
      </c>
      <c r="G299" s="9">
        <f t="shared" si="14"/>
        <v>30450</v>
      </c>
      <c r="H299" s="9">
        <f t="shared" si="16"/>
        <v>5481</v>
      </c>
      <c r="I299" s="9">
        <f t="shared" si="15"/>
        <v>35931</v>
      </c>
      <c r="J299" s="10"/>
      <c r="K299" s="9"/>
      <c r="L299" s="47"/>
      <c r="M299" s="9"/>
    </row>
    <row r="300" spans="1:13" ht="15" customHeight="1" x14ac:dyDescent="0.3">
      <c r="A300" s="6">
        <v>66502</v>
      </c>
      <c r="B300" s="45" t="s">
        <v>188</v>
      </c>
      <c r="C300" s="7">
        <v>45593</v>
      </c>
      <c r="D300" s="8">
        <v>1597</v>
      </c>
      <c r="E300" s="9">
        <v>8</v>
      </c>
      <c r="F300" s="9">
        <v>4525</v>
      </c>
      <c r="G300" s="9">
        <f t="shared" si="14"/>
        <v>36200</v>
      </c>
      <c r="H300" s="9">
        <f t="shared" si="16"/>
        <v>6516</v>
      </c>
      <c r="I300" s="9">
        <f t="shared" si="15"/>
        <v>42716</v>
      </c>
      <c r="J300" s="10"/>
      <c r="K300" s="9"/>
      <c r="L300" s="47"/>
      <c r="M300" s="9"/>
    </row>
    <row r="301" spans="1:13" ht="15" customHeight="1" x14ac:dyDescent="0.3">
      <c r="A301" s="6">
        <v>66502</v>
      </c>
      <c r="B301" s="45" t="s">
        <v>188</v>
      </c>
      <c r="C301" s="7">
        <v>45594</v>
      </c>
      <c r="D301" s="8">
        <v>1601</v>
      </c>
      <c r="E301" s="9">
        <v>8</v>
      </c>
      <c r="F301" s="9">
        <v>4700</v>
      </c>
      <c r="G301" s="9">
        <f t="shared" si="14"/>
        <v>37600</v>
      </c>
      <c r="H301" s="9">
        <f t="shared" si="16"/>
        <v>6768</v>
      </c>
      <c r="I301" s="9">
        <f t="shared" si="15"/>
        <v>44368</v>
      </c>
      <c r="J301" s="10"/>
      <c r="K301" s="9"/>
      <c r="L301" s="47"/>
      <c r="M301" s="9"/>
    </row>
    <row r="302" spans="1:13" ht="15" customHeight="1" x14ac:dyDescent="0.3">
      <c r="A302" s="6">
        <v>66502</v>
      </c>
      <c r="B302" s="45" t="s">
        <v>188</v>
      </c>
      <c r="C302" s="7">
        <v>45594</v>
      </c>
      <c r="D302" s="8">
        <v>1602</v>
      </c>
      <c r="E302" s="9">
        <v>8</v>
      </c>
      <c r="F302" s="9">
        <v>4350</v>
      </c>
      <c r="G302" s="9">
        <f t="shared" si="14"/>
        <v>34800</v>
      </c>
      <c r="H302" s="9">
        <f t="shared" si="16"/>
        <v>6264</v>
      </c>
      <c r="I302" s="9">
        <f t="shared" si="15"/>
        <v>41064</v>
      </c>
      <c r="J302" s="10"/>
      <c r="K302" s="9"/>
      <c r="L302" s="47"/>
      <c r="M302" s="9"/>
    </row>
    <row r="303" spans="1:13" ht="15" customHeight="1" x14ac:dyDescent="0.3">
      <c r="A303" s="6">
        <v>66502</v>
      </c>
      <c r="B303" s="45" t="s">
        <v>188</v>
      </c>
      <c r="C303" s="7">
        <v>45594</v>
      </c>
      <c r="D303" s="8">
        <v>1603</v>
      </c>
      <c r="E303" s="9">
        <v>7</v>
      </c>
      <c r="F303" s="9">
        <v>4350</v>
      </c>
      <c r="G303" s="9">
        <f t="shared" si="14"/>
        <v>30450</v>
      </c>
      <c r="H303" s="9">
        <f t="shared" si="16"/>
        <v>5481</v>
      </c>
      <c r="I303" s="9">
        <f t="shared" si="15"/>
        <v>35931</v>
      </c>
      <c r="J303" s="10"/>
      <c r="K303" s="9"/>
      <c r="L303" s="47"/>
      <c r="M303" s="9"/>
    </row>
    <row r="304" spans="1:13" ht="15" customHeight="1" x14ac:dyDescent="0.3">
      <c r="A304" s="6">
        <v>66502</v>
      </c>
      <c r="B304" s="45" t="s">
        <v>188</v>
      </c>
      <c r="C304" s="7">
        <v>45594</v>
      </c>
      <c r="D304" s="8">
        <v>1604</v>
      </c>
      <c r="E304" s="9">
        <v>7</v>
      </c>
      <c r="F304" s="9">
        <v>4700</v>
      </c>
      <c r="G304" s="9">
        <f t="shared" si="14"/>
        <v>32900</v>
      </c>
      <c r="H304" s="9">
        <f t="shared" si="16"/>
        <v>5922</v>
      </c>
      <c r="I304" s="9">
        <f t="shared" si="15"/>
        <v>38822</v>
      </c>
      <c r="J304" s="10"/>
      <c r="K304" s="9"/>
      <c r="L304" s="47"/>
      <c r="M304" s="9"/>
    </row>
    <row r="305" spans="1:13" ht="15" customHeight="1" x14ac:dyDescent="0.3">
      <c r="A305" s="6">
        <v>66502</v>
      </c>
      <c r="B305" s="45" t="s">
        <v>188</v>
      </c>
      <c r="C305" s="7">
        <v>45594</v>
      </c>
      <c r="D305" s="8">
        <v>1605</v>
      </c>
      <c r="E305" s="9">
        <v>8</v>
      </c>
      <c r="F305" s="9">
        <v>4700</v>
      </c>
      <c r="G305" s="9">
        <f t="shared" si="14"/>
        <v>37600</v>
      </c>
      <c r="H305" s="9">
        <f t="shared" si="16"/>
        <v>6768</v>
      </c>
      <c r="I305" s="9">
        <f t="shared" si="15"/>
        <v>44368</v>
      </c>
      <c r="J305" s="10"/>
      <c r="K305" s="9"/>
      <c r="L305" s="47"/>
      <c r="M305" s="9"/>
    </row>
    <row r="306" spans="1:13" ht="15" customHeight="1" x14ac:dyDescent="0.3">
      <c r="A306" s="6">
        <v>66502</v>
      </c>
      <c r="B306" s="45" t="s">
        <v>188</v>
      </c>
      <c r="C306" s="7">
        <v>45594</v>
      </c>
      <c r="D306" s="8">
        <v>1606</v>
      </c>
      <c r="E306" s="9">
        <v>7</v>
      </c>
      <c r="F306" s="9">
        <v>4700</v>
      </c>
      <c r="G306" s="9">
        <f t="shared" si="14"/>
        <v>32900</v>
      </c>
      <c r="H306" s="9">
        <f t="shared" si="16"/>
        <v>5922</v>
      </c>
      <c r="I306" s="9">
        <f t="shared" si="15"/>
        <v>38822</v>
      </c>
      <c r="J306" s="10"/>
      <c r="K306" s="9"/>
      <c r="L306" s="47"/>
      <c r="M306" s="9"/>
    </row>
    <row r="307" spans="1:13" ht="15" customHeight="1" x14ac:dyDescent="0.3">
      <c r="A307" s="6">
        <v>66502</v>
      </c>
      <c r="B307" s="45" t="s">
        <v>188</v>
      </c>
      <c r="C307" s="7">
        <v>45594</v>
      </c>
      <c r="D307" s="8">
        <v>1607</v>
      </c>
      <c r="E307" s="9">
        <v>6.5</v>
      </c>
      <c r="F307" s="9">
        <v>4700</v>
      </c>
      <c r="G307" s="9">
        <f t="shared" si="14"/>
        <v>30550</v>
      </c>
      <c r="H307" s="9">
        <f t="shared" si="16"/>
        <v>5499</v>
      </c>
      <c r="I307" s="9">
        <f t="shared" si="15"/>
        <v>36049</v>
      </c>
      <c r="J307" s="10"/>
      <c r="K307" s="9"/>
      <c r="L307" s="47"/>
      <c r="M307" s="9"/>
    </row>
    <row r="308" spans="1:13" ht="15" customHeight="1" x14ac:dyDescent="0.3">
      <c r="A308" s="6">
        <v>66502</v>
      </c>
      <c r="B308" s="45" t="s">
        <v>188</v>
      </c>
      <c r="C308" s="7">
        <v>45594</v>
      </c>
      <c r="D308" s="8">
        <v>1608</v>
      </c>
      <c r="E308" s="9">
        <v>8</v>
      </c>
      <c r="F308" s="9">
        <v>4700</v>
      </c>
      <c r="G308" s="9">
        <f t="shared" si="14"/>
        <v>37600</v>
      </c>
      <c r="H308" s="9">
        <f t="shared" si="16"/>
        <v>6768</v>
      </c>
      <c r="I308" s="9">
        <f t="shared" si="15"/>
        <v>44368</v>
      </c>
      <c r="J308" s="10"/>
      <c r="K308" s="9"/>
      <c r="L308" s="47"/>
      <c r="M308" s="9"/>
    </row>
    <row r="309" spans="1:13" ht="15" customHeight="1" x14ac:dyDescent="0.3">
      <c r="A309" s="6">
        <v>66502</v>
      </c>
      <c r="B309" s="45" t="s">
        <v>188</v>
      </c>
      <c r="C309" s="7">
        <v>45594</v>
      </c>
      <c r="D309" s="8">
        <v>1609</v>
      </c>
      <c r="E309" s="9">
        <v>8</v>
      </c>
      <c r="F309" s="9">
        <v>4525</v>
      </c>
      <c r="G309" s="9">
        <f t="shared" si="14"/>
        <v>36200</v>
      </c>
      <c r="H309" s="9">
        <f t="shared" si="16"/>
        <v>6516</v>
      </c>
      <c r="I309" s="9">
        <f t="shared" si="15"/>
        <v>42716</v>
      </c>
      <c r="J309" s="10"/>
      <c r="K309" s="9"/>
      <c r="L309" s="47"/>
      <c r="M309" s="9"/>
    </row>
    <row r="310" spans="1:13" ht="15" customHeight="1" x14ac:dyDescent="0.3">
      <c r="A310" s="6">
        <v>66502</v>
      </c>
      <c r="B310" s="45" t="s">
        <v>188</v>
      </c>
      <c r="C310" s="7">
        <v>45595</v>
      </c>
      <c r="D310" s="8">
        <v>1612</v>
      </c>
      <c r="E310" s="9">
        <v>8</v>
      </c>
      <c r="F310" s="9">
        <v>4525</v>
      </c>
      <c r="G310" s="9">
        <f t="shared" si="14"/>
        <v>36200</v>
      </c>
      <c r="H310" s="9">
        <f t="shared" si="16"/>
        <v>6516</v>
      </c>
      <c r="I310" s="9">
        <f t="shared" si="15"/>
        <v>42716</v>
      </c>
      <c r="J310" s="10"/>
      <c r="K310" s="9"/>
      <c r="L310" s="47"/>
      <c r="M310" s="9"/>
    </row>
    <row r="311" spans="1:13" ht="15" customHeight="1" x14ac:dyDescent="0.3">
      <c r="A311" s="6">
        <v>66502</v>
      </c>
      <c r="B311" s="45" t="s">
        <v>188</v>
      </c>
      <c r="C311" s="7">
        <v>45595</v>
      </c>
      <c r="D311" s="8">
        <v>1613</v>
      </c>
      <c r="E311" s="9">
        <v>8</v>
      </c>
      <c r="F311" s="9">
        <v>4700</v>
      </c>
      <c r="G311" s="9">
        <f t="shared" si="14"/>
        <v>37600</v>
      </c>
      <c r="H311" s="9">
        <f t="shared" si="16"/>
        <v>6768</v>
      </c>
      <c r="I311" s="9">
        <f t="shared" si="15"/>
        <v>44368</v>
      </c>
      <c r="J311" s="10"/>
      <c r="K311" s="9"/>
      <c r="L311" s="47"/>
      <c r="M311" s="9"/>
    </row>
    <row r="312" spans="1:13" ht="15" customHeight="1" x14ac:dyDescent="0.3">
      <c r="A312" s="6">
        <v>66502</v>
      </c>
      <c r="B312" s="45" t="s">
        <v>188</v>
      </c>
      <c r="C312" s="7">
        <v>45595</v>
      </c>
      <c r="D312" s="8">
        <v>1614</v>
      </c>
      <c r="E312" s="9">
        <v>8</v>
      </c>
      <c r="F312" s="9">
        <v>4700</v>
      </c>
      <c r="G312" s="9">
        <f t="shared" si="14"/>
        <v>37600</v>
      </c>
      <c r="H312" s="9">
        <f t="shared" si="16"/>
        <v>6768</v>
      </c>
      <c r="I312" s="9">
        <f t="shared" si="15"/>
        <v>44368</v>
      </c>
      <c r="J312" s="10"/>
      <c r="K312" s="9"/>
      <c r="L312" s="47"/>
      <c r="M312" s="9"/>
    </row>
    <row r="313" spans="1:13" ht="15" customHeight="1" x14ac:dyDescent="0.3">
      <c r="A313" s="6">
        <v>66502</v>
      </c>
      <c r="B313" s="45" t="s">
        <v>188</v>
      </c>
      <c r="C313" s="7">
        <v>45595</v>
      </c>
      <c r="D313" s="8">
        <v>1615</v>
      </c>
      <c r="E313" s="9">
        <v>8</v>
      </c>
      <c r="F313" s="9">
        <v>4350</v>
      </c>
      <c r="G313" s="9">
        <f t="shared" si="14"/>
        <v>34800</v>
      </c>
      <c r="H313" s="9">
        <f t="shared" si="16"/>
        <v>6264</v>
      </c>
      <c r="I313" s="9">
        <f t="shared" si="15"/>
        <v>41064</v>
      </c>
      <c r="J313" s="10"/>
      <c r="K313" s="9"/>
      <c r="L313" s="47"/>
      <c r="M313" s="9"/>
    </row>
    <row r="314" spans="1:13" ht="15" customHeight="1" x14ac:dyDescent="0.3">
      <c r="A314" s="6">
        <v>66502</v>
      </c>
      <c r="B314" s="45" t="s">
        <v>188</v>
      </c>
      <c r="C314" s="7">
        <v>45595</v>
      </c>
      <c r="D314" s="8">
        <v>1616</v>
      </c>
      <c r="E314" s="9">
        <v>7</v>
      </c>
      <c r="F314" s="9">
        <v>4700</v>
      </c>
      <c r="G314" s="9">
        <f t="shared" si="14"/>
        <v>32900</v>
      </c>
      <c r="H314" s="9">
        <f t="shared" si="16"/>
        <v>5922</v>
      </c>
      <c r="I314" s="9">
        <f t="shared" si="15"/>
        <v>38822</v>
      </c>
      <c r="J314" s="10"/>
      <c r="K314" s="9"/>
      <c r="L314" s="47"/>
      <c r="M314" s="9"/>
    </row>
    <row r="315" spans="1:13" ht="15" customHeight="1" x14ac:dyDescent="0.3">
      <c r="A315" s="6">
        <v>66502</v>
      </c>
      <c r="B315" s="45" t="s">
        <v>188</v>
      </c>
      <c r="C315" s="7">
        <v>45595</v>
      </c>
      <c r="D315" s="8">
        <v>1617</v>
      </c>
      <c r="E315" s="9">
        <v>8</v>
      </c>
      <c r="F315" s="9">
        <v>4350</v>
      </c>
      <c r="G315" s="9">
        <f t="shared" si="14"/>
        <v>34800</v>
      </c>
      <c r="H315" s="9">
        <f t="shared" si="16"/>
        <v>6264</v>
      </c>
      <c r="I315" s="9">
        <f t="shared" si="15"/>
        <v>41064</v>
      </c>
      <c r="J315" s="10"/>
      <c r="K315" s="9"/>
      <c r="L315" s="47"/>
      <c r="M315" s="9"/>
    </row>
    <row r="316" spans="1:13" ht="15" customHeight="1" x14ac:dyDescent="0.3">
      <c r="A316" s="6">
        <v>66502</v>
      </c>
      <c r="B316" s="45" t="s">
        <v>188</v>
      </c>
      <c r="C316" s="7">
        <v>45595</v>
      </c>
      <c r="D316" s="8">
        <v>1618</v>
      </c>
      <c r="E316" s="9">
        <v>8</v>
      </c>
      <c r="F316" s="9">
        <v>4700</v>
      </c>
      <c r="G316" s="9">
        <f t="shared" si="14"/>
        <v>37600</v>
      </c>
      <c r="H316" s="9">
        <f t="shared" si="16"/>
        <v>6768</v>
      </c>
      <c r="I316" s="9">
        <f t="shared" si="15"/>
        <v>44368</v>
      </c>
      <c r="J316" s="10"/>
      <c r="K316" s="9"/>
      <c r="L316" s="47"/>
      <c r="M316" s="9"/>
    </row>
    <row r="317" spans="1:13" ht="15" customHeight="1" x14ac:dyDescent="0.3">
      <c r="A317" s="6">
        <v>66502</v>
      </c>
      <c r="B317" s="45" t="s">
        <v>188</v>
      </c>
      <c r="C317" s="7">
        <v>45600</v>
      </c>
      <c r="D317" s="8">
        <v>1635</v>
      </c>
      <c r="E317" s="9">
        <v>8</v>
      </c>
      <c r="F317" s="9">
        <v>4525</v>
      </c>
      <c r="G317" s="9">
        <f t="shared" si="14"/>
        <v>36200</v>
      </c>
      <c r="H317" s="9">
        <f t="shared" si="16"/>
        <v>6516</v>
      </c>
      <c r="I317" s="9">
        <f t="shared" si="15"/>
        <v>42716</v>
      </c>
      <c r="J317" s="10"/>
      <c r="K317" s="9"/>
      <c r="L317" s="47"/>
      <c r="M317" s="9"/>
    </row>
    <row r="318" spans="1:13" ht="15" customHeight="1" x14ac:dyDescent="0.3">
      <c r="A318" s="6">
        <v>66502</v>
      </c>
      <c r="B318" s="45" t="s">
        <v>188</v>
      </c>
      <c r="C318" s="7">
        <v>45600</v>
      </c>
      <c r="D318" s="8">
        <v>1632</v>
      </c>
      <c r="E318" s="9">
        <v>8</v>
      </c>
      <c r="F318" s="9">
        <v>4700</v>
      </c>
      <c r="G318" s="9">
        <f t="shared" ref="G318:G366" si="17">E318*F318</f>
        <v>37600</v>
      </c>
      <c r="H318" s="9">
        <f t="shared" si="16"/>
        <v>6768</v>
      </c>
      <c r="I318" s="9">
        <f t="shared" ref="I318:I366" si="18">G318+H318</f>
        <v>44368</v>
      </c>
      <c r="J318" s="10"/>
      <c r="K318" s="9"/>
      <c r="L318" s="47"/>
      <c r="M318" s="9"/>
    </row>
    <row r="319" spans="1:13" ht="15" customHeight="1" x14ac:dyDescent="0.3">
      <c r="A319" s="6">
        <v>66502</v>
      </c>
      <c r="B319" s="45" t="s">
        <v>188</v>
      </c>
      <c r="C319" s="7">
        <v>45600</v>
      </c>
      <c r="D319" s="8">
        <v>1630</v>
      </c>
      <c r="E319" s="9">
        <v>8</v>
      </c>
      <c r="F319" s="9">
        <v>4350</v>
      </c>
      <c r="G319" s="9">
        <f t="shared" si="17"/>
        <v>34800</v>
      </c>
      <c r="H319" s="9">
        <f t="shared" si="16"/>
        <v>6264</v>
      </c>
      <c r="I319" s="9">
        <f t="shared" si="18"/>
        <v>41064</v>
      </c>
      <c r="J319" s="10"/>
      <c r="K319" s="9"/>
      <c r="L319" s="47"/>
      <c r="M319" s="9"/>
    </row>
    <row r="320" spans="1:13" ht="15" customHeight="1" x14ac:dyDescent="0.3">
      <c r="A320" s="6">
        <v>66502</v>
      </c>
      <c r="B320" s="45" t="s">
        <v>188</v>
      </c>
      <c r="C320" s="7">
        <v>45600</v>
      </c>
      <c r="D320" s="8">
        <v>1631</v>
      </c>
      <c r="E320" s="9">
        <v>8</v>
      </c>
      <c r="F320" s="9">
        <v>4700</v>
      </c>
      <c r="G320" s="9">
        <f t="shared" si="17"/>
        <v>37600</v>
      </c>
      <c r="H320" s="9">
        <f t="shared" si="16"/>
        <v>6768</v>
      </c>
      <c r="I320" s="9">
        <f t="shared" si="18"/>
        <v>44368</v>
      </c>
      <c r="J320" s="10"/>
      <c r="K320" s="9"/>
      <c r="L320" s="47"/>
      <c r="M320" s="9"/>
    </row>
    <row r="321" spans="1:13" ht="15" customHeight="1" x14ac:dyDescent="0.3">
      <c r="A321" s="6">
        <v>66502</v>
      </c>
      <c r="B321" s="45" t="s">
        <v>188</v>
      </c>
      <c r="C321" s="7">
        <v>45600</v>
      </c>
      <c r="D321" s="8">
        <v>1633</v>
      </c>
      <c r="E321" s="9">
        <v>6.5</v>
      </c>
      <c r="F321" s="9">
        <v>4700</v>
      </c>
      <c r="G321" s="9">
        <f t="shared" si="17"/>
        <v>30550</v>
      </c>
      <c r="H321" s="9">
        <f t="shared" si="16"/>
        <v>5499</v>
      </c>
      <c r="I321" s="9">
        <f t="shared" si="18"/>
        <v>36049</v>
      </c>
      <c r="J321" s="10"/>
      <c r="K321" s="9"/>
      <c r="L321" s="47"/>
      <c r="M321" s="9"/>
    </row>
    <row r="322" spans="1:13" ht="15" customHeight="1" x14ac:dyDescent="0.3">
      <c r="A322" s="6">
        <v>66502</v>
      </c>
      <c r="B322" s="45" t="s">
        <v>188</v>
      </c>
      <c r="C322" s="7">
        <v>45600</v>
      </c>
      <c r="D322" s="8">
        <v>1634</v>
      </c>
      <c r="E322" s="9">
        <v>7</v>
      </c>
      <c r="F322" s="9">
        <v>4700</v>
      </c>
      <c r="G322" s="9">
        <f t="shared" si="17"/>
        <v>32900</v>
      </c>
      <c r="H322" s="9">
        <f t="shared" si="16"/>
        <v>5922</v>
      </c>
      <c r="I322" s="9">
        <f t="shared" si="18"/>
        <v>38822</v>
      </c>
      <c r="J322" s="10"/>
      <c r="K322" s="9"/>
      <c r="L322" s="47"/>
      <c r="M322" s="9"/>
    </row>
    <row r="323" spans="1:13" ht="15" customHeight="1" x14ac:dyDescent="0.3">
      <c r="A323" s="6">
        <v>66502</v>
      </c>
      <c r="B323" s="45" t="s">
        <v>188</v>
      </c>
      <c r="C323" s="7">
        <v>45601</v>
      </c>
      <c r="D323" s="8">
        <v>1644</v>
      </c>
      <c r="E323" s="9">
        <v>8</v>
      </c>
      <c r="F323" s="9">
        <v>4525</v>
      </c>
      <c r="G323" s="9">
        <f t="shared" si="17"/>
        <v>36200</v>
      </c>
      <c r="H323" s="9">
        <f t="shared" si="16"/>
        <v>6516</v>
      </c>
      <c r="I323" s="9">
        <f t="shared" si="18"/>
        <v>42716</v>
      </c>
      <c r="J323" s="10"/>
      <c r="K323" s="9"/>
      <c r="L323" s="47"/>
      <c r="M323" s="9"/>
    </row>
    <row r="324" spans="1:13" ht="15" customHeight="1" x14ac:dyDescent="0.3">
      <c r="A324" s="6">
        <v>66502</v>
      </c>
      <c r="B324" s="45" t="s">
        <v>188</v>
      </c>
      <c r="C324" s="7">
        <v>45601</v>
      </c>
      <c r="D324" s="8">
        <v>1643</v>
      </c>
      <c r="E324" s="9">
        <v>6.5</v>
      </c>
      <c r="F324" s="9">
        <v>4350</v>
      </c>
      <c r="G324" s="9">
        <f t="shared" si="17"/>
        <v>28275</v>
      </c>
      <c r="H324" s="9">
        <f t="shared" si="16"/>
        <v>5089.5</v>
      </c>
      <c r="I324" s="9">
        <f t="shared" si="18"/>
        <v>33364.5</v>
      </c>
      <c r="J324" s="10"/>
      <c r="K324" s="9"/>
      <c r="L324" s="47"/>
      <c r="M324" s="9"/>
    </row>
    <row r="325" spans="1:13" ht="15" customHeight="1" x14ac:dyDescent="0.3">
      <c r="A325" s="6">
        <v>66502</v>
      </c>
      <c r="B325" s="45" t="s">
        <v>188</v>
      </c>
      <c r="C325" s="7">
        <v>45601</v>
      </c>
      <c r="D325" s="8">
        <v>1640</v>
      </c>
      <c r="E325" s="9">
        <v>8</v>
      </c>
      <c r="F325" s="9">
        <v>4700</v>
      </c>
      <c r="G325" s="9">
        <f t="shared" si="17"/>
        <v>37600</v>
      </c>
      <c r="H325" s="9">
        <f t="shared" si="16"/>
        <v>6768</v>
      </c>
      <c r="I325" s="9">
        <f t="shared" si="18"/>
        <v>44368</v>
      </c>
      <c r="J325" s="10"/>
      <c r="K325" s="9"/>
      <c r="L325" s="47"/>
      <c r="M325" s="9"/>
    </row>
    <row r="326" spans="1:13" ht="15" customHeight="1" x14ac:dyDescent="0.3">
      <c r="A326" s="6">
        <v>66502</v>
      </c>
      <c r="B326" s="45" t="s">
        <v>188</v>
      </c>
      <c r="C326" s="7">
        <v>45601</v>
      </c>
      <c r="D326" s="8">
        <v>1642</v>
      </c>
      <c r="E326" s="9">
        <v>6.5</v>
      </c>
      <c r="F326" s="9">
        <v>4700</v>
      </c>
      <c r="G326" s="9">
        <f t="shared" si="17"/>
        <v>30550</v>
      </c>
      <c r="H326" s="9">
        <f t="shared" si="16"/>
        <v>5499</v>
      </c>
      <c r="I326" s="9">
        <f t="shared" si="18"/>
        <v>36049</v>
      </c>
      <c r="J326" s="10"/>
      <c r="K326" s="9"/>
      <c r="L326" s="47"/>
      <c r="M326" s="9"/>
    </row>
    <row r="327" spans="1:13" ht="15" customHeight="1" x14ac:dyDescent="0.3">
      <c r="A327" s="6">
        <v>66502</v>
      </c>
      <c r="B327" s="45" t="s">
        <v>188</v>
      </c>
      <c r="C327" s="7">
        <v>45601</v>
      </c>
      <c r="D327" s="8">
        <v>1639</v>
      </c>
      <c r="E327" s="9">
        <v>8</v>
      </c>
      <c r="F327" s="9">
        <v>4700</v>
      </c>
      <c r="G327" s="9">
        <f t="shared" si="17"/>
        <v>37600</v>
      </c>
      <c r="H327" s="9">
        <f t="shared" si="16"/>
        <v>6768</v>
      </c>
      <c r="I327" s="9">
        <f t="shared" si="18"/>
        <v>44368</v>
      </c>
      <c r="J327" s="10"/>
      <c r="K327" s="9"/>
      <c r="L327" s="47"/>
      <c r="M327" s="9"/>
    </row>
    <row r="328" spans="1:13" ht="15" customHeight="1" x14ac:dyDescent="0.3">
      <c r="A328" s="6">
        <v>66502</v>
      </c>
      <c r="B328" s="45" t="s">
        <v>188</v>
      </c>
      <c r="C328" s="7">
        <v>45601</v>
      </c>
      <c r="D328" s="8">
        <v>1645</v>
      </c>
      <c r="E328" s="9">
        <v>8</v>
      </c>
      <c r="F328" s="9">
        <v>4700</v>
      </c>
      <c r="G328" s="9">
        <f t="shared" si="17"/>
        <v>37600</v>
      </c>
      <c r="H328" s="9">
        <f t="shared" si="16"/>
        <v>6768</v>
      </c>
      <c r="I328" s="9">
        <f t="shared" si="18"/>
        <v>44368</v>
      </c>
      <c r="J328" s="10"/>
      <c r="K328" s="9"/>
      <c r="L328" s="47"/>
      <c r="M328" s="9"/>
    </row>
    <row r="329" spans="1:13" ht="15" customHeight="1" x14ac:dyDescent="0.3">
      <c r="A329" s="6">
        <v>66502</v>
      </c>
      <c r="B329" s="45" t="s">
        <v>188</v>
      </c>
      <c r="C329" s="7">
        <v>45601</v>
      </c>
      <c r="D329" s="8">
        <v>1646</v>
      </c>
      <c r="E329" s="9">
        <v>7</v>
      </c>
      <c r="F329" s="9">
        <v>4350</v>
      </c>
      <c r="G329" s="9">
        <f t="shared" si="17"/>
        <v>30450</v>
      </c>
      <c r="H329" s="9">
        <f t="shared" ref="H329:H392" si="19">G329*18%</f>
        <v>5481</v>
      </c>
      <c r="I329" s="9">
        <f t="shared" si="18"/>
        <v>35931</v>
      </c>
      <c r="J329" s="10"/>
      <c r="K329" s="9"/>
      <c r="L329" s="47"/>
      <c r="M329" s="9"/>
    </row>
    <row r="330" spans="1:13" ht="15" customHeight="1" x14ac:dyDescent="0.3">
      <c r="A330" s="6">
        <v>66502</v>
      </c>
      <c r="B330" s="45" t="s">
        <v>188</v>
      </c>
      <c r="C330" s="7">
        <v>45601</v>
      </c>
      <c r="D330" s="8">
        <v>1638</v>
      </c>
      <c r="E330" s="9">
        <v>8</v>
      </c>
      <c r="F330" s="9">
        <v>4700</v>
      </c>
      <c r="G330" s="9">
        <f t="shared" si="17"/>
        <v>37600</v>
      </c>
      <c r="H330" s="9">
        <f t="shared" si="19"/>
        <v>6768</v>
      </c>
      <c r="I330" s="9">
        <f t="shared" si="18"/>
        <v>44368</v>
      </c>
      <c r="J330" s="10"/>
      <c r="K330" s="9"/>
      <c r="L330" s="47"/>
      <c r="M330" s="9"/>
    </row>
    <row r="331" spans="1:13" ht="15" customHeight="1" x14ac:dyDescent="0.3">
      <c r="A331" s="6">
        <v>66502</v>
      </c>
      <c r="B331" s="45" t="s">
        <v>188</v>
      </c>
      <c r="C331" s="7">
        <v>45601</v>
      </c>
      <c r="D331" s="8">
        <v>1641</v>
      </c>
      <c r="E331" s="9">
        <v>8</v>
      </c>
      <c r="F331" s="9">
        <v>4700</v>
      </c>
      <c r="G331" s="9">
        <f t="shared" si="17"/>
        <v>37600</v>
      </c>
      <c r="H331" s="9">
        <f t="shared" si="19"/>
        <v>6768</v>
      </c>
      <c r="I331" s="9">
        <f t="shared" si="18"/>
        <v>44368</v>
      </c>
      <c r="J331" s="10"/>
      <c r="K331" s="9"/>
      <c r="L331" s="47"/>
      <c r="M331" s="9"/>
    </row>
    <row r="332" spans="1:13" ht="15" customHeight="1" x14ac:dyDescent="0.3">
      <c r="A332" s="6">
        <v>66502</v>
      </c>
      <c r="B332" s="45" t="s">
        <v>188</v>
      </c>
      <c r="C332" s="7">
        <v>45602</v>
      </c>
      <c r="D332" s="8">
        <v>1650</v>
      </c>
      <c r="E332" s="9">
        <v>8</v>
      </c>
      <c r="F332" s="9">
        <v>4700</v>
      </c>
      <c r="G332" s="9">
        <f t="shared" si="17"/>
        <v>37600</v>
      </c>
      <c r="H332" s="9">
        <f t="shared" si="19"/>
        <v>6768</v>
      </c>
      <c r="I332" s="9">
        <f t="shared" si="18"/>
        <v>44368</v>
      </c>
      <c r="J332" s="10"/>
      <c r="K332" s="9"/>
      <c r="L332" s="47"/>
      <c r="M332" s="9"/>
    </row>
    <row r="333" spans="1:13" ht="15" customHeight="1" x14ac:dyDescent="0.3">
      <c r="A333" s="6">
        <v>66502</v>
      </c>
      <c r="B333" s="45" t="s">
        <v>188</v>
      </c>
      <c r="C333" s="7">
        <v>45602</v>
      </c>
      <c r="D333" s="8">
        <v>1651</v>
      </c>
      <c r="E333" s="9">
        <v>8</v>
      </c>
      <c r="F333" s="9">
        <v>4700</v>
      </c>
      <c r="G333" s="9">
        <f t="shared" si="17"/>
        <v>37600</v>
      </c>
      <c r="H333" s="9">
        <f t="shared" si="19"/>
        <v>6768</v>
      </c>
      <c r="I333" s="9">
        <f t="shared" si="18"/>
        <v>44368</v>
      </c>
      <c r="J333" s="10"/>
      <c r="K333" s="9"/>
      <c r="L333" s="47"/>
      <c r="M333" s="9"/>
    </row>
    <row r="334" spans="1:13" ht="15" customHeight="1" x14ac:dyDescent="0.3">
      <c r="A334" s="6">
        <v>66502</v>
      </c>
      <c r="B334" s="45" t="s">
        <v>188</v>
      </c>
      <c r="C334" s="7">
        <v>45602</v>
      </c>
      <c r="D334" s="8">
        <v>1652</v>
      </c>
      <c r="E334" s="9">
        <v>8</v>
      </c>
      <c r="F334" s="9">
        <v>4700</v>
      </c>
      <c r="G334" s="9">
        <f t="shared" si="17"/>
        <v>37600</v>
      </c>
      <c r="H334" s="9">
        <f t="shared" si="19"/>
        <v>6768</v>
      </c>
      <c r="I334" s="9">
        <f t="shared" si="18"/>
        <v>44368</v>
      </c>
      <c r="J334" s="10"/>
      <c r="K334" s="9"/>
      <c r="L334" s="47"/>
      <c r="M334" s="9"/>
    </row>
    <row r="335" spans="1:13" ht="15" customHeight="1" x14ac:dyDescent="0.3">
      <c r="A335" s="6">
        <v>66502</v>
      </c>
      <c r="B335" s="45" t="s">
        <v>188</v>
      </c>
      <c r="C335" s="7">
        <v>45602</v>
      </c>
      <c r="D335" s="8">
        <v>1653</v>
      </c>
      <c r="E335" s="9">
        <v>7</v>
      </c>
      <c r="F335" s="9">
        <v>4350</v>
      </c>
      <c r="G335" s="9">
        <f t="shared" si="17"/>
        <v>30450</v>
      </c>
      <c r="H335" s="9">
        <f t="shared" si="19"/>
        <v>5481</v>
      </c>
      <c r="I335" s="9">
        <f t="shared" si="18"/>
        <v>35931</v>
      </c>
      <c r="J335" s="10"/>
      <c r="K335" s="9"/>
      <c r="L335" s="47"/>
      <c r="M335" s="9"/>
    </row>
    <row r="336" spans="1:13" ht="15" customHeight="1" x14ac:dyDescent="0.3">
      <c r="A336" s="6">
        <v>66502</v>
      </c>
      <c r="B336" s="45" t="s">
        <v>188</v>
      </c>
      <c r="C336" s="7">
        <v>45602</v>
      </c>
      <c r="D336" s="8">
        <v>1654</v>
      </c>
      <c r="E336" s="9">
        <v>6.5</v>
      </c>
      <c r="F336" s="9">
        <v>4700</v>
      </c>
      <c r="G336" s="9">
        <f t="shared" si="17"/>
        <v>30550</v>
      </c>
      <c r="H336" s="9">
        <f t="shared" si="19"/>
        <v>5499</v>
      </c>
      <c r="I336" s="9">
        <f t="shared" si="18"/>
        <v>36049</v>
      </c>
      <c r="J336" s="10"/>
      <c r="K336" s="9"/>
      <c r="L336" s="47"/>
      <c r="M336" s="9"/>
    </row>
    <row r="337" spans="1:13" ht="15" customHeight="1" x14ac:dyDescent="0.3">
      <c r="A337" s="6">
        <v>66502</v>
      </c>
      <c r="B337" s="45" t="s">
        <v>188</v>
      </c>
      <c r="C337" s="7">
        <v>45602</v>
      </c>
      <c r="D337" s="8">
        <v>1655</v>
      </c>
      <c r="E337" s="9">
        <v>8</v>
      </c>
      <c r="F337" s="9">
        <v>4350</v>
      </c>
      <c r="G337" s="9">
        <f t="shared" si="17"/>
        <v>34800</v>
      </c>
      <c r="H337" s="9">
        <f t="shared" si="19"/>
        <v>6264</v>
      </c>
      <c r="I337" s="9">
        <f t="shared" si="18"/>
        <v>41064</v>
      </c>
      <c r="J337" s="10"/>
      <c r="K337" s="9"/>
      <c r="L337" s="47"/>
      <c r="M337" s="9"/>
    </row>
    <row r="338" spans="1:13" ht="15" customHeight="1" x14ac:dyDescent="0.3">
      <c r="A338" s="6">
        <v>66502</v>
      </c>
      <c r="B338" s="45" t="s">
        <v>188</v>
      </c>
      <c r="C338" s="7">
        <v>45602</v>
      </c>
      <c r="D338" s="8">
        <v>1656</v>
      </c>
      <c r="E338" s="9">
        <v>6.5</v>
      </c>
      <c r="F338" s="9">
        <v>4700</v>
      </c>
      <c r="G338" s="9">
        <f t="shared" si="17"/>
        <v>30550</v>
      </c>
      <c r="H338" s="9">
        <f t="shared" si="19"/>
        <v>5499</v>
      </c>
      <c r="I338" s="9">
        <f t="shared" si="18"/>
        <v>36049</v>
      </c>
      <c r="J338" s="10"/>
      <c r="K338" s="9"/>
      <c r="L338" s="47"/>
      <c r="M338" s="9"/>
    </row>
    <row r="339" spans="1:13" ht="15" customHeight="1" x14ac:dyDescent="0.3">
      <c r="A339" s="6">
        <v>66502</v>
      </c>
      <c r="B339" s="45" t="s">
        <v>188</v>
      </c>
      <c r="C339" s="7">
        <v>45602</v>
      </c>
      <c r="D339" s="8">
        <v>1657</v>
      </c>
      <c r="E339" s="9">
        <v>8</v>
      </c>
      <c r="F339" s="9">
        <v>4700</v>
      </c>
      <c r="G339" s="9">
        <f t="shared" si="17"/>
        <v>37600</v>
      </c>
      <c r="H339" s="9">
        <f t="shared" si="19"/>
        <v>6768</v>
      </c>
      <c r="I339" s="9">
        <f t="shared" si="18"/>
        <v>44368</v>
      </c>
      <c r="J339" s="10"/>
      <c r="K339" s="9"/>
      <c r="L339" s="47"/>
      <c r="M339" s="9"/>
    </row>
    <row r="340" spans="1:13" ht="15" customHeight="1" x14ac:dyDescent="0.3">
      <c r="A340" s="6">
        <v>66502</v>
      </c>
      <c r="B340" s="45" t="s">
        <v>188</v>
      </c>
      <c r="C340" s="7">
        <v>45602</v>
      </c>
      <c r="D340" s="8">
        <v>1658</v>
      </c>
      <c r="E340" s="9">
        <v>8</v>
      </c>
      <c r="F340" s="9">
        <v>4700</v>
      </c>
      <c r="G340" s="9">
        <f t="shared" si="17"/>
        <v>37600</v>
      </c>
      <c r="H340" s="9">
        <f t="shared" si="19"/>
        <v>6768</v>
      </c>
      <c r="I340" s="9">
        <f t="shared" si="18"/>
        <v>44368</v>
      </c>
      <c r="J340" s="10"/>
      <c r="K340" s="9"/>
      <c r="L340" s="47"/>
      <c r="M340" s="9"/>
    </row>
    <row r="341" spans="1:13" ht="15" customHeight="1" x14ac:dyDescent="0.3">
      <c r="A341" s="6">
        <v>66502</v>
      </c>
      <c r="B341" s="45" t="s">
        <v>188</v>
      </c>
      <c r="C341" s="7">
        <v>45603</v>
      </c>
      <c r="D341" s="8">
        <v>1673</v>
      </c>
      <c r="E341" s="9">
        <v>6.5</v>
      </c>
      <c r="F341" s="9">
        <v>4700</v>
      </c>
      <c r="G341" s="9">
        <f t="shared" si="17"/>
        <v>30550</v>
      </c>
      <c r="H341" s="9">
        <f t="shared" si="19"/>
        <v>5499</v>
      </c>
      <c r="I341" s="9">
        <f t="shared" si="18"/>
        <v>36049</v>
      </c>
      <c r="J341" s="10"/>
      <c r="K341" s="9"/>
      <c r="L341" s="47"/>
      <c r="M341" s="9"/>
    </row>
    <row r="342" spans="1:13" ht="15" customHeight="1" x14ac:dyDescent="0.3">
      <c r="A342" s="6">
        <v>66502</v>
      </c>
      <c r="B342" s="45" t="s">
        <v>188</v>
      </c>
      <c r="C342" s="7">
        <v>45603</v>
      </c>
      <c r="D342" s="8">
        <v>1674</v>
      </c>
      <c r="E342" s="9">
        <v>7.5</v>
      </c>
      <c r="F342" s="9">
        <v>4700</v>
      </c>
      <c r="G342" s="9">
        <f t="shared" si="17"/>
        <v>35250</v>
      </c>
      <c r="H342" s="9">
        <f t="shared" si="19"/>
        <v>6345</v>
      </c>
      <c r="I342" s="9">
        <f t="shared" si="18"/>
        <v>41595</v>
      </c>
      <c r="J342" s="10"/>
      <c r="K342" s="9"/>
      <c r="L342" s="47"/>
      <c r="M342" s="9"/>
    </row>
    <row r="343" spans="1:13" ht="15" customHeight="1" x14ac:dyDescent="0.3">
      <c r="A343" s="6">
        <v>66502</v>
      </c>
      <c r="B343" s="45" t="s">
        <v>188</v>
      </c>
      <c r="C343" s="7">
        <v>45603</v>
      </c>
      <c r="D343" s="8">
        <v>1675</v>
      </c>
      <c r="E343" s="9">
        <v>8</v>
      </c>
      <c r="F343" s="9">
        <v>4700</v>
      </c>
      <c r="G343" s="9">
        <f t="shared" si="17"/>
        <v>37600</v>
      </c>
      <c r="H343" s="9">
        <f t="shared" si="19"/>
        <v>6768</v>
      </c>
      <c r="I343" s="9">
        <f t="shared" si="18"/>
        <v>44368</v>
      </c>
      <c r="J343" s="10"/>
      <c r="K343" s="9"/>
      <c r="L343" s="47"/>
      <c r="M343" s="9"/>
    </row>
    <row r="344" spans="1:13" ht="15" customHeight="1" x14ac:dyDescent="0.3">
      <c r="A344" s="6">
        <v>66502</v>
      </c>
      <c r="B344" s="45" t="s">
        <v>188</v>
      </c>
      <c r="C344" s="7">
        <v>45603</v>
      </c>
      <c r="D344" s="8">
        <v>1676</v>
      </c>
      <c r="E344" s="9">
        <v>6.5</v>
      </c>
      <c r="F344" s="9">
        <v>4350</v>
      </c>
      <c r="G344" s="9">
        <f t="shared" si="17"/>
        <v>28275</v>
      </c>
      <c r="H344" s="9">
        <f t="shared" si="19"/>
        <v>5089.5</v>
      </c>
      <c r="I344" s="9">
        <f t="shared" si="18"/>
        <v>33364.5</v>
      </c>
      <c r="J344" s="10"/>
      <c r="K344" s="9"/>
      <c r="L344" s="47"/>
      <c r="M344" s="9"/>
    </row>
    <row r="345" spans="1:13" ht="15" customHeight="1" x14ac:dyDescent="0.3">
      <c r="A345" s="6">
        <v>66502</v>
      </c>
      <c r="B345" s="45" t="s">
        <v>188</v>
      </c>
      <c r="C345" s="91">
        <v>45603</v>
      </c>
      <c r="D345" s="93">
        <v>1677</v>
      </c>
      <c r="E345" s="9">
        <v>1</v>
      </c>
      <c r="F345" s="9">
        <v>4700</v>
      </c>
      <c r="G345" s="9">
        <f t="shared" si="17"/>
        <v>4700</v>
      </c>
      <c r="H345" s="9">
        <f t="shared" si="19"/>
        <v>846</v>
      </c>
      <c r="I345" s="9">
        <f t="shared" si="18"/>
        <v>5546</v>
      </c>
      <c r="J345" s="10"/>
      <c r="K345" s="9"/>
      <c r="L345" s="47"/>
      <c r="M345" s="9"/>
    </row>
    <row r="346" spans="1:13" ht="15" customHeight="1" x14ac:dyDescent="0.3">
      <c r="A346" s="6">
        <v>66502</v>
      </c>
      <c r="B346" s="45" t="s">
        <v>188</v>
      </c>
      <c r="C346" s="92"/>
      <c r="D346" s="94"/>
      <c r="E346" s="9">
        <v>7</v>
      </c>
      <c r="F346" s="9">
        <v>4700</v>
      </c>
      <c r="G346" s="9">
        <f t="shared" si="17"/>
        <v>32900</v>
      </c>
      <c r="H346" s="9">
        <f t="shared" si="19"/>
        <v>5922</v>
      </c>
      <c r="I346" s="9">
        <f t="shared" si="18"/>
        <v>38822</v>
      </c>
      <c r="J346" s="10"/>
      <c r="K346" s="9"/>
      <c r="L346" s="47"/>
      <c r="M346" s="9"/>
    </row>
    <row r="347" spans="1:13" ht="15" customHeight="1" x14ac:dyDescent="0.3">
      <c r="A347" s="6">
        <v>66502</v>
      </c>
      <c r="B347" s="45" t="s">
        <v>188</v>
      </c>
      <c r="C347" s="7">
        <v>45603</v>
      </c>
      <c r="D347" s="8">
        <v>1678</v>
      </c>
      <c r="E347" s="9">
        <v>8</v>
      </c>
      <c r="F347" s="9">
        <v>4700</v>
      </c>
      <c r="G347" s="9">
        <f t="shared" si="17"/>
        <v>37600</v>
      </c>
      <c r="H347" s="9">
        <f t="shared" si="19"/>
        <v>6768</v>
      </c>
      <c r="I347" s="9">
        <f t="shared" si="18"/>
        <v>44368</v>
      </c>
      <c r="J347" s="10"/>
      <c r="K347" s="9"/>
      <c r="L347" s="47"/>
      <c r="M347" s="9"/>
    </row>
    <row r="348" spans="1:13" ht="15" customHeight="1" x14ac:dyDescent="0.3">
      <c r="A348" s="6">
        <v>66502</v>
      </c>
      <c r="B348" s="45" t="s">
        <v>188</v>
      </c>
      <c r="C348" s="7">
        <v>45603</v>
      </c>
      <c r="D348" s="8">
        <v>1679</v>
      </c>
      <c r="E348" s="9">
        <v>8</v>
      </c>
      <c r="F348" s="9">
        <v>4700</v>
      </c>
      <c r="G348" s="9">
        <f t="shared" si="17"/>
        <v>37600</v>
      </c>
      <c r="H348" s="9">
        <f t="shared" si="19"/>
        <v>6768</v>
      </c>
      <c r="I348" s="9">
        <f t="shared" si="18"/>
        <v>44368</v>
      </c>
      <c r="J348" s="10"/>
      <c r="K348" s="9"/>
      <c r="L348" s="47"/>
      <c r="M348" s="9"/>
    </row>
    <row r="349" spans="1:13" ht="15" customHeight="1" x14ac:dyDescent="0.3">
      <c r="A349" s="6">
        <v>66502</v>
      </c>
      <c r="B349" s="45" t="s">
        <v>188</v>
      </c>
      <c r="C349" s="7">
        <v>45604</v>
      </c>
      <c r="D349" s="8">
        <v>1685</v>
      </c>
      <c r="E349" s="9">
        <v>8</v>
      </c>
      <c r="F349" s="9">
        <v>4700</v>
      </c>
      <c r="G349" s="9">
        <f t="shared" si="17"/>
        <v>37600</v>
      </c>
      <c r="H349" s="9">
        <f t="shared" si="19"/>
        <v>6768</v>
      </c>
      <c r="I349" s="9">
        <f t="shared" si="18"/>
        <v>44368</v>
      </c>
      <c r="J349" s="10"/>
      <c r="K349" s="9"/>
      <c r="L349" s="47"/>
      <c r="M349" s="9"/>
    </row>
    <row r="350" spans="1:13" ht="15" customHeight="1" x14ac:dyDescent="0.3">
      <c r="A350" s="6">
        <v>66502</v>
      </c>
      <c r="B350" s="45" t="s">
        <v>188</v>
      </c>
      <c r="C350" s="7">
        <v>45604</v>
      </c>
      <c r="D350" s="8">
        <v>1686</v>
      </c>
      <c r="E350" s="9">
        <v>8</v>
      </c>
      <c r="F350" s="9">
        <v>4700</v>
      </c>
      <c r="G350" s="9">
        <f t="shared" si="17"/>
        <v>37600</v>
      </c>
      <c r="H350" s="9">
        <f t="shared" si="19"/>
        <v>6768</v>
      </c>
      <c r="I350" s="9">
        <f t="shared" si="18"/>
        <v>44368</v>
      </c>
      <c r="J350" s="10"/>
      <c r="K350" s="9"/>
      <c r="L350" s="47"/>
      <c r="M350" s="9"/>
    </row>
    <row r="351" spans="1:13" ht="15" customHeight="1" x14ac:dyDescent="0.3">
      <c r="A351" s="6">
        <v>66502</v>
      </c>
      <c r="B351" s="45" t="s">
        <v>188</v>
      </c>
      <c r="C351" s="7">
        <v>45604</v>
      </c>
      <c r="D351" s="8">
        <v>1688</v>
      </c>
      <c r="E351" s="9">
        <v>6.5</v>
      </c>
      <c r="F351" s="9">
        <v>4350</v>
      </c>
      <c r="G351" s="9">
        <f t="shared" si="17"/>
        <v>28275</v>
      </c>
      <c r="H351" s="9">
        <f t="shared" si="19"/>
        <v>5089.5</v>
      </c>
      <c r="I351" s="9">
        <f t="shared" si="18"/>
        <v>33364.5</v>
      </c>
      <c r="J351" s="10"/>
      <c r="K351" s="9"/>
      <c r="L351" s="47"/>
      <c r="M351" s="9"/>
    </row>
    <row r="352" spans="1:13" ht="15" customHeight="1" x14ac:dyDescent="0.3">
      <c r="A352" s="6">
        <v>66502</v>
      </c>
      <c r="B352" s="45" t="s">
        <v>188</v>
      </c>
      <c r="C352" s="7">
        <v>45604</v>
      </c>
      <c r="D352" s="8">
        <v>1687</v>
      </c>
      <c r="E352" s="9">
        <v>8</v>
      </c>
      <c r="F352" s="9">
        <v>4700</v>
      </c>
      <c r="G352" s="9">
        <f t="shared" si="17"/>
        <v>37600</v>
      </c>
      <c r="H352" s="9">
        <f t="shared" si="19"/>
        <v>6768</v>
      </c>
      <c r="I352" s="9">
        <f t="shared" si="18"/>
        <v>44368</v>
      </c>
      <c r="J352" s="10"/>
      <c r="K352" s="9"/>
      <c r="L352" s="47"/>
      <c r="M352" s="9"/>
    </row>
    <row r="353" spans="1:13" ht="15" customHeight="1" x14ac:dyDescent="0.3">
      <c r="A353" s="6">
        <v>66502</v>
      </c>
      <c r="B353" s="45" t="s">
        <v>188</v>
      </c>
      <c r="C353" s="7">
        <v>45604</v>
      </c>
      <c r="D353" s="8">
        <v>1689</v>
      </c>
      <c r="E353" s="9">
        <v>6.5</v>
      </c>
      <c r="F353" s="9">
        <v>4350</v>
      </c>
      <c r="G353" s="9">
        <f t="shared" si="17"/>
        <v>28275</v>
      </c>
      <c r="H353" s="9">
        <f t="shared" si="19"/>
        <v>5089.5</v>
      </c>
      <c r="I353" s="9">
        <f t="shared" si="18"/>
        <v>33364.5</v>
      </c>
      <c r="J353" s="10"/>
      <c r="K353" s="9"/>
      <c r="L353" s="47"/>
      <c r="M353" s="9"/>
    </row>
    <row r="354" spans="1:13" ht="15" customHeight="1" x14ac:dyDescent="0.3">
      <c r="A354" s="6">
        <v>66502</v>
      </c>
      <c r="B354" s="45" t="s">
        <v>188</v>
      </c>
      <c r="C354" s="7">
        <v>45604</v>
      </c>
      <c r="D354" s="8">
        <v>1690</v>
      </c>
      <c r="E354" s="9">
        <v>8</v>
      </c>
      <c r="F354" s="9">
        <v>4700</v>
      </c>
      <c r="G354" s="9">
        <f t="shared" si="17"/>
        <v>37600</v>
      </c>
      <c r="H354" s="9">
        <f t="shared" si="19"/>
        <v>6768</v>
      </c>
      <c r="I354" s="9">
        <f t="shared" si="18"/>
        <v>44368</v>
      </c>
      <c r="J354" s="10"/>
      <c r="K354" s="9"/>
      <c r="L354" s="47"/>
      <c r="M354" s="9"/>
    </row>
    <row r="355" spans="1:13" ht="15" customHeight="1" x14ac:dyDescent="0.3">
      <c r="A355" s="6">
        <v>66502</v>
      </c>
      <c r="B355" s="45" t="s">
        <v>188</v>
      </c>
      <c r="C355" s="7">
        <v>45605</v>
      </c>
      <c r="D355" s="8">
        <v>1691</v>
      </c>
      <c r="E355" s="9">
        <v>8</v>
      </c>
      <c r="F355" s="9">
        <v>4700</v>
      </c>
      <c r="G355" s="9">
        <f t="shared" si="17"/>
        <v>37600</v>
      </c>
      <c r="H355" s="9">
        <f t="shared" si="19"/>
        <v>6768</v>
      </c>
      <c r="I355" s="9">
        <f t="shared" si="18"/>
        <v>44368</v>
      </c>
      <c r="J355" s="10"/>
      <c r="K355" s="9"/>
      <c r="L355" s="47"/>
      <c r="M355" s="9"/>
    </row>
    <row r="356" spans="1:13" ht="15" customHeight="1" x14ac:dyDescent="0.3">
      <c r="A356" s="6">
        <v>66502</v>
      </c>
      <c r="B356" s="45" t="s">
        <v>188</v>
      </c>
      <c r="C356" s="7">
        <v>45605</v>
      </c>
      <c r="D356" s="8">
        <v>1692</v>
      </c>
      <c r="E356" s="9">
        <v>8</v>
      </c>
      <c r="F356" s="9">
        <v>4700</v>
      </c>
      <c r="G356" s="9">
        <f t="shared" si="17"/>
        <v>37600</v>
      </c>
      <c r="H356" s="9">
        <f t="shared" si="19"/>
        <v>6768</v>
      </c>
      <c r="I356" s="9">
        <f t="shared" si="18"/>
        <v>44368</v>
      </c>
      <c r="J356" s="10"/>
      <c r="K356" s="9"/>
      <c r="L356" s="47"/>
      <c r="M356" s="9"/>
    </row>
    <row r="357" spans="1:13" ht="15" customHeight="1" x14ac:dyDescent="0.3">
      <c r="A357" s="6">
        <v>66502</v>
      </c>
      <c r="B357" s="45" t="s">
        <v>188</v>
      </c>
      <c r="C357" s="7">
        <v>45605</v>
      </c>
      <c r="D357" s="8">
        <v>1693</v>
      </c>
      <c r="E357" s="9">
        <v>8</v>
      </c>
      <c r="F357" s="9">
        <v>4350</v>
      </c>
      <c r="G357" s="9">
        <f t="shared" si="17"/>
        <v>34800</v>
      </c>
      <c r="H357" s="9">
        <f t="shared" si="19"/>
        <v>6264</v>
      </c>
      <c r="I357" s="9">
        <f t="shared" si="18"/>
        <v>41064</v>
      </c>
      <c r="J357" s="10"/>
      <c r="K357" s="9"/>
      <c r="L357" s="47"/>
      <c r="M357" s="9"/>
    </row>
    <row r="358" spans="1:13" ht="15" customHeight="1" x14ac:dyDescent="0.3">
      <c r="A358" s="6">
        <v>66502</v>
      </c>
      <c r="B358" s="45" t="s">
        <v>188</v>
      </c>
      <c r="C358" s="7">
        <v>45605</v>
      </c>
      <c r="D358" s="8">
        <v>1694</v>
      </c>
      <c r="E358" s="9">
        <v>8</v>
      </c>
      <c r="F358" s="9">
        <v>4350</v>
      </c>
      <c r="G358" s="9">
        <f t="shared" si="17"/>
        <v>34800</v>
      </c>
      <c r="H358" s="9">
        <f t="shared" si="19"/>
        <v>6264</v>
      </c>
      <c r="I358" s="9">
        <f t="shared" si="18"/>
        <v>41064</v>
      </c>
      <c r="J358" s="10"/>
      <c r="K358" s="9"/>
      <c r="L358" s="47"/>
      <c r="M358" s="9"/>
    </row>
    <row r="359" spans="1:13" ht="15" customHeight="1" x14ac:dyDescent="0.3">
      <c r="A359" s="6">
        <v>66502</v>
      </c>
      <c r="B359" s="45" t="s">
        <v>188</v>
      </c>
      <c r="C359" s="7">
        <v>45606</v>
      </c>
      <c r="D359" s="8">
        <v>1705</v>
      </c>
      <c r="E359" s="9">
        <v>8</v>
      </c>
      <c r="F359" s="9">
        <v>4700</v>
      </c>
      <c r="G359" s="9">
        <f t="shared" si="17"/>
        <v>37600</v>
      </c>
      <c r="H359" s="9">
        <f t="shared" si="19"/>
        <v>6768</v>
      </c>
      <c r="I359" s="9">
        <f t="shared" si="18"/>
        <v>44368</v>
      </c>
      <c r="J359" s="10"/>
      <c r="K359" s="9"/>
      <c r="L359" s="47"/>
      <c r="M359" s="9"/>
    </row>
    <row r="360" spans="1:13" ht="15" customHeight="1" x14ac:dyDescent="0.3">
      <c r="A360" s="6">
        <v>66502</v>
      </c>
      <c r="B360" s="45" t="s">
        <v>188</v>
      </c>
      <c r="C360" s="7">
        <v>45606</v>
      </c>
      <c r="D360" s="8">
        <v>1706</v>
      </c>
      <c r="E360" s="9">
        <v>6.5</v>
      </c>
      <c r="F360" s="9">
        <v>4350</v>
      </c>
      <c r="G360" s="9">
        <f t="shared" si="17"/>
        <v>28275</v>
      </c>
      <c r="H360" s="9">
        <f t="shared" si="19"/>
        <v>5089.5</v>
      </c>
      <c r="I360" s="9">
        <f t="shared" si="18"/>
        <v>33364.5</v>
      </c>
      <c r="J360" s="10"/>
      <c r="K360" s="9"/>
      <c r="L360" s="47"/>
      <c r="M360" s="9"/>
    </row>
    <row r="361" spans="1:13" ht="15" customHeight="1" x14ac:dyDescent="0.3">
      <c r="A361" s="6">
        <v>66502</v>
      </c>
      <c r="B361" s="45" t="s">
        <v>188</v>
      </c>
      <c r="C361" s="7">
        <v>45606</v>
      </c>
      <c r="D361" s="8">
        <v>1707</v>
      </c>
      <c r="E361" s="9">
        <v>8</v>
      </c>
      <c r="F361" s="9">
        <v>4700</v>
      </c>
      <c r="G361" s="9">
        <f t="shared" si="17"/>
        <v>37600</v>
      </c>
      <c r="H361" s="9">
        <f t="shared" si="19"/>
        <v>6768</v>
      </c>
      <c r="I361" s="9">
        <f t="shared" si="18"/>
        <v>44368</v>
      </c>
      <c r="J361" s="10"/>
      <c r="K361" s="9"/>
      <c r="L361" s="47"/>
      <c r="M361" s="9"/>
    </row>
    <row r="362" spans="1:13" ht="15" customHeight="1" x14ac:dyDescent="0.3">
      <c r="A362" s="6">
        <v>66502</v>
      </c>
      <c r="B362" s="45" t="s">
        <v>188</v>
      </c>
      <c r="C362" s="7">
        <v>45606</v>
      </c>
      <c r="D362" s="8">
        <v>1708</v>
      </c>
      <c r="E362" s="9">
        <v>8</v>
      </c>
      <c r="F362" s="9">
        <v>4700</v>
      </c>
      <c r="G362" s="9">
        <f t="shared" si="17"/>
        <v>37600</v>
      </c>
      <c r="H362" s="9">
        <f t="shared" si="19"/>
        <v>6768</v>
      </c>
      <c r="I362" s="9">
        <f t="shared" si="18"/>
        <v>44368</v>
      </c>
      <c r="J362" s="10"/>
      <c r="K362" s="9"/>
      <c r="L362" s="47"/>
      <c r="M362" s="9"/>
    </row>
    <row r="363" spans="1:13" ht="15" customHeight="1" x14ac:dyDescent="0.3">
      <c r="A363" s="6">
        <v>66502</v>
      </c>
      <c r="B363" s="45" t="s">
        <v>188</v>
      </c>
      <c r="C363" s="7">
        <v>45606</v>
      </c>
      <c r="D363" s="8">
        <v>1709</v>
      </c>
      <c r="E363" s="9">
        <v>6.5</v>
      </c>
      <c r="F363" s="9">
        <v>4350</v>
      </c>
      <c r="G363" s="9">
        <f t="shared" si="17"/>
        <v>28275</v>
      </c>
      <c r="H363" s="9">
        <f t="shared" si="19"/>
        <v>5089.5</v>
      </c>
      <c r="I363" s="9">
        <f t="shared" si="18"/>
        <v>33364.5</v>
      </c>
      <c r="J363" s="10"/>
      <c r="K363" s="9"/>
      <c r="L363" s="47"/>
      <c r="M363" s="9"/>
    </row>
    <row r="364" spans="1:13" ht="15" customHeight="1" x14ac:dyDescent="0.3">
      <c r="A364" s="6">
        <v>66502</v>
      </c>
      <c r="B364" s="45" t="s">
        <v>188</v>
      </c>
      <c r="C364" s="7">
        <v>45606</v>
      </c>
      <c r="D364" s="8">
        <v>1710</v>
      </c>
      <c r="E364" s="9">
        <v>8</v>
      </c>
      <c r="F364" s="9">
        <v>4700</v>
      </c>
      <c r="G364" s="9">
        <f t="shared" si="17"/>
        <v>37600</v>
      </c>
      <c r="H364" s="9">
        <f t="shared" si="19"/>
        <v>6768</v>
      </c>
      <c r="I364" s="9">
        <f t="shared" si="18"/>
        <v>44368</v>
      </c>
      <c r="J364" s="10"/>
      <c r="K364" s="9"/>
      <c r="L364" s="47"/>
      <c r="M364" s="9"/>
    </row>
    <row r="365" spans="1:13" ht="15" customHeight="1" x14ac:dyDescent="0.3">
      <c r="A365" s="6">
        <v>66502</v>
      </c>
      <c r="B365" s="45" t="s">
        <v>188</v>
      </c>
      <c r="C365" s="7">
        <v>45606</v>
      </c>
      <c r="D365" s="8">
        <v>1711</v>
      </c>
      <c r="E365" s="9">
        <v>7</v>
      </c>
      <c r="F365" s="9">
        <v>4350</v>
      </c>
      <c r="G365" s="9">
        <f t="shared" si="17"/>
        <v>30450</v>
      </c>
      <c r="H365" s="9">
        <f t="shared" si="19"/>
        <v>5481</v>
      </c>
      <c r="I365" s="9">
        <f t="shared" si="18"/>
        <v>35931</v>
      </c>
      <c r="J365" s="10"/>
      <c r="K365" s="9"/>
      <c r="L365" s="47"/>
      <c r="M365" s="9"/>
    </row>
    <row r="366" spans="1:13" ht="15" customHeight="1" x14ac:dyDescent="0.3">
      <c r="A366" s="6">
        <v>66502</v>
      </c>
      <c r="B366" s="45" t="s">
        <v>188</v>
      </c>
      <c r="C366" s="7">
        <v>45607</v>
      </c>
      <c r="D366" s="8">
        <v>1716</v>
      </c>
      <c r="E366" s="9">
        <v>8</v>
      </c>
      <c r="F366" s="9">
        <v>4700</v>
      </c>
      <c r="G366" s="9">
        <f t="shared" si="17"/>
        <v>37600</v>
      </c>
      <c r="H366" s="9">
        <f t="shared" si="19"/>
        <v>6768</v>
      </c>
      <c r="I366" s="9">
        <f t="shared" si="18"/>
        <v>44368</v>
      </c>
      <c r="J366" s="10"/>
      <c r="K366" s="9"/>
      <c r="L366" s="47"/>
      <c r="M366" s="9"/>
    </row>
    <row r="367" spans="1:13" ht="15" customHeight="1" x14ac:dyDescent="0.3">
      <c r="A367" s="6">
        <v>66502</v>
      </c>
      <c r="B367" s="45" t="s">
        <v>188</v>
      </c>
      <c r="C367" s="7">
        <v>45607</v>
      </c>
      <c r="D367" s="8">
        <v>1717</v>
      </c>
      <c r="E367" s="9">
        <v>8</v>
      </c>
      <c r="F367" s="9">
        <v>4700</v>
      </c>
      <c r="G367" s="9">
        <f t="shared" ref="G367:G430" si="20">E367*F367</f>
        <v>37600</v>
      </c>
      <c r="H367" s="9">
        <f t="shared" si="19"/>
        <v>6768</v>
      </c>
      <c r="I367" s="9">
        <f t="shared" ref="I367:I430" si="21">G367+H367</f>
        <v>44368</v>
      </c>
      <c r="J367" s="10"/>
      <c r="K367" s="9"/>
      <c r="L367" s="47"/>
      <c r="M367" s="9"/>
    </row>
    <row r="368" spans="1:13" ht="15" customHeight="1" x14ac:dyDescent="0.3">
      <c r="A368" s="6">
        <v>66502</v>
      </c>
      <c r="B368" s="45" t="s">
        <v>188</v>
      </c>
      <c r="C368" s="7">
        <v>45607</v>
      </c>
      <c r="D368" s="8">
        <v>1718</v>
      </c>
      <c r="E368" s="9">
        <v>8</v>
      </c>
      <c r="F368" s="9">
        <v>4700</v>
      </c>
      <c r="G368" s="9">
        <f t="shared" si="20"/>
        <v>37600</v>
      </c>
      <c r="H368" s="9">
        <f t="shared" si="19"/>
        <v>6768</v>
      </c>
      <c r="I368" s="9">
        <f t="shared" si="21"/>
        <v>44368</v>
      </c>
      <c r="J368" s="10"/>
      <c r="K368" s="9"/>
      <c r="L368" s="47"/>
      <c r="M368" s="9"/>
    </row>
    <row r="369" spans="1:13" ht="15" customHeight="1" x14ac:dyDescent="0.3">
      <c r="A369" s="6">
        <v>66502</v>
      </c>
      <c r="B369" s="45" t="s">
        <v>188</v>
      </c>
      <c r="C369" s="7">
        <v>45607</v>
      </c>
      <c r="D369" s="8">
        <v>1719</v>
      </c>
      <c r="E369" s="9">
        <v>8</v>
      </c>
      <c r="F369" s="9">
        <v>4700</v>
      </c>
      <c r="G369" s="9">
        <f t="shared" si="20"/>
        <v>37600</v>
      </c>
      <c r="H369" s="9">
        <f t="shared" si="19"/>
        <v>6768</v>
      </c>
      <c r="I369" s="9">
        <f t="shared" si="21"/>
        <v>44368</v>
      </c>
      <c r="J369" s="10"/>
      <c r="K369" s="9"/>
      <c r="L369" s="47"/>
      <c r="M369" s="9"/>
    </row>
    <row r="370" spans="1:13" ht="15" customHeight="1" x14ac:dyDescent="0.3">
      <c r="A370" s="6">
        <v>66502</v>
      </c>
      <c r="B370" s="45" t="s">
        <v>188</v>
      </c>
      <c r="C370" s="7">
        <v>45607</v>
      </c>
      <c r="D370" s="8">
        <v>1720</v>
      </c>
      <c r="E370" s="9">
        <v>8</v>
      </c>
      <c r="F370" s="9">
        <v>4700</v>
      </c>
      <c r="G370" s="9">
        <f t="shared" si="20"/>
        <v>37600</v>
      </c>
      <c r="H370" s="9">
        <f t="shared" si="19"/>
        <v>6768</v>
      </c>
      <c r="I370" s="9">
        <f t="shared" si="21"/>
        <v>44368</v>
      </c>
      <c r="J370" s="10"/>
      <c r="K370" s="9"/>
      <c r="L370" s="47"/>
      <c r="M370" s="9"/>
    </row>
    <row r="371" spans="1:13" ht="15" customHeight="1" x14ac:dyDescent="0.3">
      <c r="A371" s="6">
        <v>66502</v>
      </c>
      <c r="B371" s="45" t="s">
        <v>188</v>
      </c>
      <c r="C371" s="7">
        <v>45607</v>
      </c>
      <c r="D371" s="8">
        <v>1721</v>
      </c>
      <c r="E371" s="9">
        <v>8</v>
      </c>
      <c r="F371" s="9">
        <v>4700</v>
      </c>
      <c r="G371" s="9">
        <f t="shared" si="20"/>
        <v>37600</v>
      </c>
      <c r="H371" s="9">
        <f t="shared" si="19"/>
        <v>6768</v>
      </c>
      <c r="I371" s="9">
        <f t="shared" si="21"/>
        <v>44368</v>
      </c>
      <c r="J371" s="10"/>
      <c r="K371" s="9"/>
      <c r="L371" s="47"/>
      <c r="M371" s="9"/>
    </row>
    <row r="372" spans="1:13" ht="15" customHeight="1" x14ac:dyDescent="0.3">
      <c r="A372" s="6">
        <v>66502</v>
      </c>
      <c r="B372" s="45" t="s">
        <v>188</v>
      </c>
      <c r="C372" s="7">
        <v>45608</v>
      </c>
      <c r="D372" s="8">
        <v>1726</v>
      </c>
      <c r="E372" s="9">
        <v>8</v>
      </c>
      <c r="F372" s="9">
        <v>4700</v>
      </c>
      <c r="G372" s="9">
        <f t="shared" si="20"/>
        <v>37600</v>
      </c>
      <c r="H372" s="9">
        <f t="shared" si="19"/>
        <v>6768</v>
      </c>
      <c r="I372" s="9">
        <f t="shared" si="21"/>
        <v>44368</v>
      </c>
      <c r="J372" s="10"/>
      <c r="K372" s="9"/>
      <c r="L372" s="47"/>
      <c r="M372" s="9"/>
    </row>
    <row r="373" spans="1:13" ht="15" customHeight="1" x14ac:dyDescent="0.3">
      <c r="A373" s="6">
        <v>66502</v>
      </c>
      <c r="B373" s="45" t="s">
        <v>188</v>
      </c>
      <c r="C373" s="7">
        <v>45608</v>
      </c>
      <c r="D373" s="8">
        <v>1727</v>
      </c>
      <c r="E373" s="9">
        <v>8</v>
      </c>
      <c r="F373" s="9">
        <v>4700</v>
      </c>
      <c r="G373" s="9">
        <f t="shared" si="20"/>
        <v>37600</v>
      </c>
      <c r="H373" s="9">
        <f t="shared" si="19"/>
        <v>6768</v>
      </c>
      <c r="I373" s="9">
        <f t="shared" si="21"/>
        <v>44368</v>
      </c>
      <c r="J373" s="10"/>
      <c r="K373" s="9"/>
      <c r="L373" s="47"/>
      <c r="M373" s="9"/>
    </row>
    <row r="374" spans="1:13" ht="15" customHeight="1" x14ac:dyDescent="0.3">
      <c r="A374" s="6">
        <v>66502</v>
      </c>
      <c r="B374" s="45" t="s">
        <v>188</v>
      </c>
      <c r="C374" s="7">
        <v>45608</v>
      </c>
      <c r="D374" s="8">
        <v>1728</v>
      </c>
      <c r="E374" s="9">
        <v>8</v>
      </c>
      <c r="F374" s="9">
        <v>4700</v>
      </c>
      <c r="G374" s="9">
        <f t="shared" si="20"/>
        <v>37600</v>
      </c>
      <c r="H374" s="9">
        <f t="shared" si="19"/>
        <v>6768</v>
      </c>
      <c r="I374" s="9">
        <f t="shared" si="21"/>
        <v>44368</v>
      </c>
      <c r="J374" s="10"/>
      <c r="K374" s="9"/>
      <c r="L374" s="47"/>
      <c r="M374" s="9"/>
    </row>
    <row r="375" spans="1:13" ht="15" customHeight="1" x14ac:dyDescent="0.3">
      <c r="A375" s="6">
        <v>66502</v>
      </c>
      <c r="B375" s="45" t="s">
        <v>188</v>
      </c>
      <c r="C375" s="7">
        <v>45608</v>
      </c>
      <c r="D375" s="8">
        <v>1729</v>
      </c>
      <c r="E375" s="9">
        <v>8</v>
      </c>
      <c r="F375" s="9">
        <v>4350</v>
      </c>
      <c r="G375" s="9">
        <f t="shared" si="20"/>
        <v>34800</v>
      </c>
      <c r="H375" s="9">
        <f t="shared" si="19"/>
        <v>6264</v>
      </c>
      <c r="I375" s="9">
        <f t="shared" si="21"/>
        <v>41064</v>
      </c>
      <c r="J375" s="10"/>
      <c r="K375" s="9"/>
      <c r="L375" s="47"/>
      <c r="M375" s="9"/>
    </row>
    <row r="376" spans="1:13" ht="15" customHeight="1" x14ac:dyDescent="0.3">
      <c r="A376" s="6">
        <v>66502</v>
      </c>
      <c r="B376" s="45" t="s">
        <v>188</v>
      </c>
      <c r="C376" s="7">
        <v>45608</v>
      </c>
      <c r="D376" s="8">
        <v>1730</v>
      </c>
      <c r="E376" s="9">
        <v>7</v>
      </c>
      <c r="F376" s="9">
        <v>4700</v>
      </c>
      <c r="G376" s="9">
        <f t="shared" si="20"/>
        <v>32900</v>
      </c>
      <c r="H376" s="9">
        <f t="shared" si="19"/>
        <v>5922</v>
      </c>
      <c r="I376" s="9">
        <f t="shared" si="21"/>
        <v>38822</v>
      </c>
      <c r="J376" s="10"/>
      <c r="K376" s="9"/>
      <c r="L376" s="47"/>
      <c r="M376" s="9"/>
    </row>
    <row r="377" spans="1:13" ht="15" customHeight="1" x14ac:dyDescent="0.3">
      <c r="A377" s="6">
        <v>66502</v>
      </c>
      <c r="B377" s="45" t="s">
        <v>188</v>
      </c>
      <c r="C377" s="7">
        <v>45608</v>
      </c>
      <c r="D377" s="8">
        <v>1731</v>
      </c>
      <c r="E377" s="9">
        <v>8</v>
      </c>
      <c r="F377" s="9">
        <v>4700</v>
      </c>
      <c r="G377" s="9">
        <f t="shared" si="20"/>
        <v>37600</v>
      </c>
      <c r="H377" s="9">
        <f t="shared" si="19"/>
        <v>6768</v>
      </c>
      <c r="I377" s="9">
        <f t="shared" si="21"/>
        <v>44368</v>
      </c>
      <c r="J377" s="10"/>
      <c r="K377" s="9"/>
      <c r="L377" s="47"/>
      <c r="M377" s="9"/>
    </row>
    <row r="378" spans="1:13" ht="15" customHeight="1" x14ac:dyDescent="0.3">
      <c r="A378" s="6">
        <v>66502</v>
      </c>
      <c r="B378" s="45" t="s">
        <v>188</v>
      </c>
      <c r="C378" s="7">
        <v>45609</v>
      </c>
      <c r="D378" s="8">
        <v>1737</v>
      </c>
      <c r="E378" s="9">
        <v>8</v>
      </c>
      <c r="F378" s="9">
        <v>4700</v>
      </c>
      <c r="G378" s="9">
        <f t="shared" si="20"/>
        <v>37600</v>
      </c>
      <c r="H378" s="9">
        <f t="shared" si="19"/>
        <v>6768</v>
      </c>
      <c r="I378" s="9">
        <f t="shared" si="21"/>
        <v>44368</v>
      </c>
      <c r="J378" s="10"/>
      <c r="K378" s="9"/>
      <c r="L378" s="47"/>
      <c r="M378" s="9"/>
    </row>
    <row r="379" spans="1:13" ht="15" customHeight="1" x14ac:dyDescent="0.3">
      <c r="A379" s="6">
        <v>66502</v>
      </c>
      <c r="B379" s="45" t="s">
        <v>188</v>
      </c>
      <c r="C379" s="7">
        <v>45609</v>
      </c>
      <c r="D379" s="8">
        <v>1738</v>
      </c>
      <c r="E379" s="9">
        <v>7</v>
      </c>
      <c r="F379" s="9">
        <v>4700</v>
      </c>
      <c r="G379" s="9">
        <f t="shared" si="20"/>
        <v>32900</v>
      </c>
      <c r="H379" s="9">
        <f t="shared" si="19"/>
        <v>5922</v>
      </c>
      <c r="I379" s="9">
        <f t="shared" si="21"/>
        <v>38822</v>
      </c>
      <c r="J379" s="10"/>
      <c r="K379" s="9"/>
      <c r="L379" s="47"/>
      <c r="M379" s="9"/>
    </row>
    <row r="380" spans="1:13" ht="15" customHeight="1" x14ac:dyDescent="0.3">
      <c r="A380" s="6">
        <v>66502</v>
      </c>
      <c r="B380" s="45" t="s">
        <v>188</v>
      </c>
      <c r="C380" s="7">
        <v>45609</v>
      </c>
      <c r="D380" s="8">
        <v>1739</v>
      </c>
      <c r="E380" s="9">
        <v>6.5</v>
      </c>
      <c r="F380" s="9">
        <v>4350</v>
      </c>
      <c r="G380" s="9">
        <f t="shared" si="20"/>
        <v>28275</v>
      </c>
      <c r="H380" s="9">
        <f t="shared" si="19"/>
        <v>5089.5</v>
      </c>
      <c r="I380" s="9">
        <f t="shared" si="21"/>
        <v>33364.5</v>
      </c>
      <c r="J380" s="10"/>
      <c r="K380" s="9"/>
      <c r="L380" s="47"/>
      <c r="M380" s="9"/>
    </row>
    <row r="381" spans="1:13" ht="15" customHeight="1" x14ac:dyDescent="0.3">
      <c r="A381" s="6">
        <v>66502</v>
      </c>
      <c r="B381" s="45" t="s">
        <v>188</v>
      </c>
      <c r="C381" s="7">
        <v>45609</v>
      </c>
      <c r="D381" s="8">
        <v>1740</v>
      </c>
      <c r="E381" s="9">
        <v>8</v>
      </c>
      <c r="F381" s="9">
        <v>4525</v>
      </c>
      <c r="G381" s="9">
        <f t="shared" si="20"/>
        <v>36200</v>
      </c>
      <c r="H381" s="9">
        <f t="shared" si="19"/>
        <v>6516</v>
      </c>
      <c r="I381" s="9">
        <f t="shared" si="21"/>
        <v>42716</v>
      </c>
      <c r="J381" s="10"/>
      <c r="K381" s="9"/>
      <c r="L381" s="47"/>
      <c r="M381" s="9"/>
    </row>
    <row r="382" spans="1:13" ht="15" customHeight="1" x14ac:dyDescent="0.3">
      <c r="A382" s="6">
        <v>66502</v>
      </c>
      <c r="B382" s="45" t="s">
        <v>188</v>
      </c>
      <c r="C382" s="7">
        <v>45609</v>
      </c>
      <c r="D382" s="8">
        <v>1742</v>
      </c>
      <c r="E382" s="9">
        <v>8</v>
      </c>
      <c r="F382" s="9">
        <v>4700</v>
      </c>
      <c r="G382" s="9">
        <f t="shared" si="20"/>
        <v>37600</v>
      </c>
      <c r="H382" s="9">
        <f t="shared" si="19"/>
        <v>6768</v>
      </c>
      <c r="I382" s="9">
        <f t="shared" si="21"/>
        <v>44368</v>
      </c>
      <c r="J382" s="10"/>
      <c r="K382" s="9"/>
      <c r="L382" s="47"/>
      <c r="M382" s="9"/>
    </row>
    <row r="383" spans="1:13" ht="15" customHeight="1" x14ac:dyDescent="0.3">
      <c r="A383" s="6">
        <v>66502</v>
      </c>
      <c r="B383" s="45" t="s">
        <v>188</v>
      </c>
      <c r="C383" s="7">
        <v>45609</v>
      </c>
      <c r="D383" s="8">
        <v>1743</v>
      </c>
      <c r="E383" s="9">
        <v>8</v>
      </c>
      <c r="F383" s="9">
        <v>4350</v>
      </c>
      <c r="G383" s="9">
        <f t="shared" si="20"/>
        <v>34800</v>
      </c>
      <c r="H383" s="9">
        <f t="shared" si="19"/>
        <v>6264</v>
      </c>
      <c r="I383" s="9">
        <f t="shared" si="21"/>
        <v>41064</v>
      </c>
      <c r="J383" s="10"/>
      <c r="K383" s="9"/>
      <c r="L383" s="47"/>
      <c r="M383" s="9"/>
    </row>
    <row r="384" spans="1:13" ht="15" customHeight="1" x14ac:dyDescent="0.3">
      <c r="A384" s="6">
        <v>66502</v>
      </c>
      <c r="B384" s="45" t="s">
        <v>188</v>
      </c>
      <c r="C384" s="7">
        <v>45610</v>
      </c>
      <c r="D384" s="8">
        <v>1748</v>
      </c>
      <c r="E384" s="9">
        <v>8</v>
      </c>
      <c r="F384" s="9">
        <v>4700</v>
      </c>
      <c r="G384" s="9">
        <f t="shared" si="20"/>
        <v>37600</v>
      </c>
      <c r="H384" s="9">
        <f t="shared" si="19"/>
        <v>6768</v>
      </c>
      <c r="I384" s="9">
        <f t="shared" si="21"/>
        <v>44368</v>
      </c>
      <c r="J384" s="10"/>
      <c r="K384" s="9"/>
      <c r="L384" s="47"/>
      <c r="M384" s="9"/>
    </row>
    <row r="385" spans="1:13" ht="15" customHeight="1" x14ac:dyDescent="0.3">
      <c r="A385" s="6">
        <v>66502</v>
      </c>
      <c r="B385" s="45" t="s">
        <v>188</v>
      </c>
      <c r="C385" s="7">
        <v>45610</v>
      </c>
      <c r="D385" s="8">
        <v>1749</v>
      </c>
      <c r="E385" s="9">
        <v>8</v>
      </c>
      <c r="F385" s="9">
        <v>4350</v>
      </c>
      <c r="G385" s="9">
        <f t="shared" si="20"/>
        <v>34800</v>
      </c>
      <c r="H385" s="9">
        <f t="shared" si="19"/>
        <v>6264</v>
      </c>
      <c r="I385" s="9">
        <f t="shared" si="21"/>
        <v>41064</v>
      </c>
      <c r="J385" s="10"/>
      <c r="K385" s="9"/>
      <c r="L385" s="47"/>
      <c r="M385" s="9"/>
    </row>
    <row r="386" spans="1:13" ht="15" customHeight="1" x14ac:dyDescent="0.3">
      <c r="A386" s="6">
        <v>66502</v>
      </c>
      <c r="B386" s="45" t="s">
        <v>188</v>
      </c>
      <c r="C386" s="7">
        <v>45610</v>
      </c>
      <c r="D386" s="8">
        <v>1750</v>
      </c>
      <c r="E386" s="9">
        <v>8</v>
      </c>
      <c r="F386" s="9">
        <v>4525</v>
      </c>
      <c r="G386" s="9">
        <f t="shared" si="20"/>
        <v>36200</v>
      </c>
      <c r="H386" s="9">
        <f t="shared" si="19"/>
        <v>6516</v>
      </c>
      <c r="I386" s="9">
        <f t="shared" si="21"/>
        <v>42716</v>
      </c>
      <c r="J386" s="10"/>
      <c r="K386" s="9"/>
      <c r="L386" s="47"/>
      <c r="M386" s="9"/>
    </row>
    <row r="387" spans="1:13" ht="15" customHeight="1" x14ac:dyDescent="0.3">
      <c r="A387" s="6">
        <v>66502</v>
      </c>
      <c r="B387" s="45" t="s">
        <v>188</v>
      </c>
      <c r="C387" s="7">
        <v>45610</v>
      </c>
      <c r="D387" s="8">
        <v>1751</v>
      </c>
      <c r="E387" s="9">
        <v>7</v>
      </c>
      <c r="F387" s="9">
        <v>4350</v>
      </c>
      <c r="G387" s="9">
        <f t="shared" si="20"/>
        <v>30450</v>
      </c>
      <c r="H387" s="9">
        <f t="shared" si="19"/>
        <v>5481</v>
      </c>
      <c r="I387" s="9">
        <f t="shared" si="21"/>
        <v>35931</v>
      </c>
      <c r="J387" s="10"/>
      <c r="K387" s="9"/>
      <c r="L387" s="47"/>
      <c r="M387" s="9"/>
    </row>
    <row r="388" spans="1:13" ht="15" customHeight="1" x14ac:dyDescent="0.3">
      <c r="A388" s="6">
        <v>66502</v>
      </c>
      <c r="B388" s="45" t="s">
        <v>188</v>
      </c>
      <c r="C388" s="7">
        <v>45611</v>
      </c>
      <c r="D388" s="8">
        <v>1754</v>
      </c>
      <c r="E388" s="9">
        <v>8</v>
      </c>
      <c r="F388" s="9">
        <v>4700</v>
      </c>
      <c r="G388" s="9">
        <f t="shared" si="20"/>
        <v>37600</v>
      </c>
      <c r="H388" s="9">
        <f t="shared" si="19"/>
        <v>6768</v>
      </c>
      <c r="I388" s="9">
        <f t="shared" si="21"/>
        <v>44368</v>
      </c>
      <c r="J388" s="10"/>
      <c r="K388" s="9"/>
      <c r="L388" s="47"/>
      <c r="M388" s="9"/>
    </row>
    <row r="389" spans="1:13" ht="15" customHeight="1" x14ac:dyDescent="0.3">
      <c r="A389" s="6">
        <v>66502</v>
      </c>
      <c r="B389" s="45" t="s">
        <v>188</v>
      </c>
      <c r="C389" s="7">
        <v>45611</v>
      </c>
      <c r="D389" s="8">
        <v>1755</v>
      </c>
      <c r="E389" s="9">
        <v>8</v>
      </c>
      <c r="F389" s="9">
        <v>4700</v>
      </c>
      <c r="G389" s="9">
        <f t="shared" si="20"/>
        <v>37600</v>
      </c>
      <c r="H389" s="9">
        <f t="shared" si="19"/>
        <v>6768</v>
      </c>
      <c r="I389" s="9">
        <f t="shared" si="21"/>
        <v>44368</v>
      </c>
      <c r="J389" s="10"/>
      <c r="K389" s="9"/>
      <c r="L389" s="47"/>
      <c r="M389" s="9"/>
    </row>
    <row r="390" spans="1:13" ht="15" customHeight="1" x14ac:dyDescent="0.3">
      <c r="A390" s="6">
        <v>66502</v>
      </c>
      <c r="B390" s="45" t="s">
        <v>188</v>
      </c>
      <c r="C390" s="7">
        <v>45611</v>
      </c>
      <c r="D390" s="8">
        <v>1756</v>
      </c>
      <c r="E390" s="9">
        <v>8</v>
      </c>
      <c r="F390" s="9">
        <v>4350</v>
      </c>
      <c r="G390" s="9">
        <f t="shared" si="20"/>
        <v>34800</v>
      </c>
      <c r="H390" s="9">
        <f t="shared" si="19"/>
        <v>6264</v>
      </c>
      <c r="I390" s="9">
        <f t="shared" si="21"/>
        <v>41064</v>
      </c>
      <c r="J390" s="10"/>
      <c r="K390" s="9"/>
      <c r="L390" s="47"/>
      <c r="M390" s="9"/>
    </row>
    <row r="391" spans="1:13" ht="15" customHeight="1" x14ac:dyDescent="0.3">
      <c r="A391" s="6">
        <v>66502</v>
      </c>
      <c r="B391" s="45" t="s">
        <v>188</v>
      </c>
      <c r="C391" s="7">
        <v>45612</v>
      </c>
      <c r="D391" s="8">
        <v>1763</v>
      </c>
      <c r="E391" s="9">
        <v>8</v>
      </c>
      <c r="F391" s="9">
        <v>4350</v>
      </c>
      <c r="G391" s="9">
        <f t="shared" si="20"/>
        <v>34800</v>
      </c>
      <c r="H391" s="9">
        <f t="shared" si="19"/>
        <v>6264</v>
      </c>
      <c r="I391" s="9">
        <f t="shared" si="21"/>
        <v>41064</v>
      </c>
      <c r="J391" s="10"/>
      <c r="K391" s="9"/>
      <c r="L391" s="47"/>
      <c r="M391" s="9"/>
    </row>
    <row r="392" spans="1:13" ht="15" customHeight="1" x14ac:dyDescent="0.3">
      <c r="A392" s="6">
        <v>66502</v>
      </c>
      <c r="B392" s="45" t="s">
        <v>188</v>
      </c>
      <c r="C392" s="7">
        <v>45612</v>
      </c>
      <c r="D392" s="8">
        <v>1764</v>
      </c>
      <c r="E392" s="9">
        <v>8</v>
      </c>
      <c r="F392" s="9">
        <v>4350</v>
      </c>
      <c r="G392" s="9">
        <f t="shared" si="20"/>
        <v>34800</v>
      </c>
      <c r="H392" s="9">
        <f t="shared" si="19"/>
        <v>6264</v>
      </c>
      <c r="I392" s="9">
        <f t="shared" si="21"/>
        <v>41064</v>
      </c>
      <c r="J392" s="10"/>
      <c r="K392" s="9"/>
      <c r="L392" s="47"/>
      <c r="M392" s="9"/>
    </row>
    <row r="393" spans="1:13" ht="15" customHeight="1" x14ac:dyDescent="0.3">
      <c r="A393" s="6">
        <v>66502</v>
      </c>
      <c r="B393" s="45" t="s">
        <v>188</v>
      </c>
      <c r="C393" s="7">
        <v>45612</v>
      </c>
      <c r="D393" s="8">
        <v>1765</v>
      </c>
      <c r="E393" s="9">
        <v>8</v>
      </c>
      <c r="F393" s="9">
        <v>4700</v>
      </c>
      <c r="G393" s="9">
        <f t="shared" si="20"/>
        <v>37600</v>
      </c>
      <c r="H393" s="9">
        <f t="shared" ref="H393:H456" si="22">G393*18%</f>
        <v>6768</v>
      </c>
      <c r="I393" s="9">
        <f t="shared" si="21"/>
        <v>44368</v>
      </c>
      <c r="J393" s="10"/>
      <c r="K393" s="9"/>
      <c r="L393" s="47"/>
      <c r="M393" s="9"/>
    </row>
    <row r="394" spans="1:13" ht="15" customHeight="1" x14ac:dyDescent="0.3">
      <c r="A394" s="6">
        <v>66502</v>
      </c>
      <c r="B394" s="45" t="s">
        <v>188</v>
      </c>
      <c r="C394" s="7">
        <v>45614</v>
      </c>
      <c r="D394" s="8">
        <v>1774</v>
      </c>
      <c r="E394" s="9">
        <v>8</v>
      </c>
      <c r="F394" s="9">
        <v>4350</v>
      </c>
      <c r="G394" s="9">
        <f t="shared" si="20"/>
        <v>34800</v>
      </c>
      <c r="H394" s="9">
        <f t="shared" si="22"/>
        <v>6264</v>
      </c>
      <c r="I394" s="9">
        <f t="shared" si="21"/>
        <v>41064</v>
      </c>
      <c r="J394" s="10"/>
      <c r="K394" s="9"/>
      <c r="L394" s="47"/>
      <c r="M394" s="9"/>
    </row>
    <row r="395" spans="1:13" ht="15" customHeight="1" x14ac:dyDescent="0.3">
      <c r="A395" s="6">
        <v>66502</v>
      </c>
      <c r="B395" s="45" t="s">
        <v>188</v>
      </c>
      <c r="C395" s="7">
        <v>45614</v>
      </c>
      <c r="D395" s="8">
        <v>1775</v>
      </c>
      <c r="E395" s="9">
        <v>8</v>
      </c>
      <c r="F395" s="9">
        <v>4700</v>
      </c>
      <c r="G395" s="9">
        <f t="shared" si="20"/>
        <v>37600</v>
      </c>
      <c r="H395" s="9">
        <f t="shared" si="22"/>
        <v>6768</v>
      </c>
      <c r="I395" s="9">
        <f t="shared" si="21"/>
        <v>44368</v>
      </c>
      <c r="J395" s="10"/>
      <c r="K395" s="9"/>
      <c r="L395" s="47"/>
      <c r="M395" s="9"/>
    </row>
    <row r="396" spans="1:13" ht="15" customHeight="1" x14ac:dyDescent="0.3">
      <c r="A396" s="6">
        <v>66502</v>
      </c>
      <c r="B396" s="45" t="s">
        <v>188</v>
      </c>
      <c r="C396" s="7">
        <v>45614</v>
      </c>
      <c r="D396" s="8">
        <v>1776</v>
      </c>
      <c r="E396" s="9">
        <v>8</v>
      </c>
      <c r="F396" s="9">
        <v>4700</v>
      </c>
      <c r="G396" s="9">
        <f t="shared" si="20"/>
        <v>37600</v>
      </c>
      <c r="H396" s="9">
        <f t="shared" si="22"/>
        <v>6768</v>
      </c>
      <c r="I396" s="9">
        <f t="shared" si="21"/>
        <v>44368</v>
      </c>
      <c r="J396" s="10"/>
      <c r="K396" s="9"/>
      <c r="L396" s="47"/>
      <c r="M396" s="9"/>
    </row>
    <row r="397" spans="1:13" ht="15" customHeight="1" x14ac:dyDescent="0.3">
      <c r="A397" s="6">
        <v>66502</v>
      </c>
      <c r="B397" s="45" t="s">
        <v>188</v>
      </c>
      <c r="C397" s="7">
        <v>45614</v>
      </c>
      <c r="D397" s="8">
        <v>1777</v>
      </c>
      <c r="E397" s="9">
        <v>7</v>
      </c>
      <c r="F397" s="9">
        <v>4350</v>
      </c>
      <c r="G397" s="9">
        <f t="shared" si="20"/>
        <v>30450</v>
      </c>
      <c r="H397" s="9">
        <f t="shared" si="22"/>
        <v>5481</v>
      </c>
      <c r="I397" s="9">
        <f t="shared" si="21"/>
        <v>35931</v>
      </c>
      <c r="J397" s="10"/>
      <c r="K397" s="9"/>
      <c r="L397" s="47"/>
      <c r="M397" s="9"/>
    </row>
    <row r="398" spans="1:13" ht="15" customHeight="1" x14ac:dyDescent="0.3">
      <c r="A398" s="6">
        <v>66502</v>
      </c>
      <c r="B398" s="45" t="s">
        <v>188</v>
      </c>
      <c r="C398" s="7">
        <v>45615</v>
      </c>
      <c r="D398" s="8">
        <v>1784</v>
      </c>
      <c r="E398" s="9">
        <v>8</v>
      </c>
      <c r="F398" s="9">
        <v>4350</v>
      </c>
      <c r="G398" s="9">
        <f t="shared" si="20"/>
        <v>34800</v>
      </c>
      <c r="H398" s="9">
        <f t="shared" si="22"/>
        <v>6264</v>
      </c>
      <c r="I398" s="9">
        <f t="shared" si="21"/>
        <v>41064</v>
      </c>
      <c r="J398" s="10"/>
      <c r="K398" s="9"/>
      <c r="L398" s="47"/>
      <c r="M398" s="9"/>
    </row>
    <row r="399" spans="1:13" ht="15" customHeight="1" x14ac:dyDescent="0.3">
      <c r="A399" s="6">
        <v>66502</v>
      </c>
      <c r="B399" s="45" t="s">
        <v>188</v>
      </c>
      <c r="C399" s="7">
        <v>45615</v>
      </c>
      <c r="D399" s="8">
        <v>1785</v>
      </c>
      <c r="E399" s="9">
        <v>8</v>
      </c>
      <c r="F399" s="9">
        <v>4700</v>
      </c>
      <c r="G399" s="9">
        <f t="shared" si="20"/>
        <v>37600</v>
      </c>
      <c r="H399" s="9">
        <f t="shared" si="22"/>
        <v>6768</v>
      </c>
      <c r="I399" s="9">
        <f t="shared" si="21"/>
        <v>44368</v>
      </c>
      <c r="J399" s="10"/>
      <c r="K399" s="9"/>
      <c r="L399" s="47"/>
      <c r="M399" s="9"/>
    </row>
    <row r="400" spans="1:13" ht="15" customHeight="1" x14ac:dyDescent="0.3">
      <c r="A400" s="6">
        <v>66502</v>
      </c>
      <c r="B400" s="45" t="s">
        <v>188</v>
      </c>
      <c r="C400" s="7">
        <v>45615</v>
      </c>
      <c r="D400" s="8">
        <v>1786</v>
      </c>
      <c r="E400" s="9">
        <v>8</v>
      </c>
      <c r="F400" s="9">
        <v>4700</v>
      </c>
      <c r="G400" s="9">
        <f t="shared" si="20"/>
        <v>37600</v>
      </c>
      <c r="H400" s="9">
        <f t="shared" si="22"/>
        <v>6768</v>
      </c>
      <c r="I400" s="9">
        <f t="shared" si="21"/>
        <v>44368</v>
      </c>
      <c r="J400" s="10"/>
      <c r="K400" s="9"/>
      <c r="L400" s="47"/>
      <c r="M400" s="9"/>
    </row>
    <row r="401" spans="1:13" ht="15" customHeight="1" x14ac:dyDescent="0.3">
      <c r="A401" s="6">
        <v>66502</v>
      </c>
      <c r="B401" s="45" t="s">
        <v>188</v>
      </c>
      <c r="C401" s="7">
        <v>45615</v>
      </c>
      <c r="D401" s="8">
        <v>1787</v>
      </c>
      <c r="E401" s="9">
        <v>7</v>
      </c>
      <c r="F401" s="9">
        <v>4525</v>
      </c>
      <c r="G401" s="9">
        <f t="shared" si="20"/>
        <v>31675</v>
      </c>
      <c r="H401" s="9">
        <f t="shared" si="22"/>
        <v>5701.5</v>
      </c>
      <c r="I401" s="9">
        <f t="shared" si="21"/>
        <v>37376.5</v>
      </c>
      <c r="J401" s="10"/>
      <c r="K401" s="9"/>
      <c r="L401" s="47"/>
      <c r="M401" s="9"/>
    </row>
    <row r="402" spans="1:13" ht="15" customHeight="1" x14ac:dyDescent="0.3">
      <c r="A402" s="6">
        <v>66502</v>
      </c>
      <c r="B402" s="45" t="s">
        <v>188</v>
      </c>
      <c r="C402" s="7">
        <v>45615</v>
      </c>
      <c r="D402" s="8">
        <v>1788</v>
      </c>
      <c r="E402" s="9">
        <v>8</v>
      </c>
      <c r="F402" s="9">
        <v>4700</v>
      </c>
      <c r="G402" s="9">
        <f t="shared" si="20"/>
        <v>37600</v>
      </c>
      <c r="H402" s="9">
        <f t="shared" si="22"/>
        <v>6768</v>
      </c>
      <c r="I402" s="9">
        <f t="shared" si="21"/>
        <v>44368</v>
      </c>
      <c r="J402" s="10"/>
      <c r="K402" s="9"/>
      <c r="L402" s="47"/>
      <c r="M402" s="9"/>
    </row>
    <row r="403" spans="1:13" ht="15" customHeight="1" x14ac:dyDescent="0.3">
      <c r="A403" s="6">
        <v>66502</v>
      </c>
      <c r="B403" s="45" t="s">
        <v>188</v>
      </c>
      <c r="C403" s="7">
        <v>45616</v>
      </c>
      <c r="D403" s="8">
        <v>1794</v>
      </c>
      <c r="E403" s="9">
        <v>8</v>
      </c>
      <c r="F403" s="9">
        <v>4525</v>
      </c>
      <c r="G403" s="9">
        <f t="shared" si="20"/>
        <v>36200</v>
      </c>
      <c r="H403" s="9">
        <f t="shared" si="22"/>
        <v>6516</v>
      </c>
      <c r="I403" s="9">
        <f t="shared" si="21"/>
        <v>42716</v>
      </c>
      <c r="J403" s="10"/>
      <c r="K403" s="9"/>
      <c r="L403" s="47"/>
      <c r="M403" s="9"/>
    </row>
    <row r="404" spans="1:13" ht="15" customHeight="1" x14ac:dyDescent="0.3">
      <c r="A404" s="6">
        <v>66502</v>
      </c>
      <c r="B404" s="45" t="s">
        <v>188</v>
      </c>
      <c r="C404" s="7">
        <v>45616</v>
      </c>
      <c r="D404" s="8">
        <v>1795</v>
      </c>
      <c r="E404" s="9">
        <v>8</v>
      </c>
      <c r="F404" s="9">
        <v>4700</v>
      </c>
      <c r="G404" s="9">
        <f t="shared" si="20"/>
        <v>37600</v>
      </c>
      <c r="H404" s="9">
        <f t="shared" si="22"/>
        <v>6768</v>
      </c>
      <c r="I404" s="9">
        <f t="shared" si="21"/>
        <v>44368</v>
      </c>
      <c r="J404" s="10"/>
      <c r="K404" s="9"/>
      <c r="L404" s="47"/>
      <c r="M404" s="9"/>
    </row>
    <row r="405" spans="1:13" ht="15" customHeight="1" x14ac:dyDescent="0.3">
      <c r="A405" s="6">
        <v>66502</v>
      </c>
      <c r="B405" s="45" t="s">
        <v>188</v>
      </c>
      <c r="C405" s="7">
        <v>45616</v>
      </c>
      <c r="D405" s="8">
        <v>1796</v>
      </c>
      <c r="E405" s="9">
        <v>8</v>
      </c>
      <c r="F405" s="9">
        <v>4525</v>
      </c>
      <c r="G405" s="9">
        <f t="shared" si="20"/>
        <v>36200</v>
      </c>
      <c r="H405" s="9">
        <f t="shared" si="22"/>
        <v>6516</v>
      </c>
      <c r="I405" s="9">
        <f t="shared" si="21"/>
        <v>42716</v>
      </c>
      <c r="J405" s="10"/>
      <c r="K405" s="9"/>
      <c r="L405" s="47"/>
      <c r="M405" s="9"/>
    </row>
    <row r="406" spans="1:13" ht="15" customHeight="1" x14ac:dyDescent="0.3">
      <c r="A406" s="6">
        <v>66502</v>
      </c>
      <c r="B406" s="45" t="s">
        <v>188</v>
      </c>
      <c r="C406" s="7">
        <v>45616</v>
      </c>
      <c r="D406" s="8">
        <v>1797</v>
      </c>
      <c r="E406" s="9">
        <v>8</v>
      </c>
      <c r="F406" s="9">
        <v>4700</v>
      </c>
      <c r="G406" s="9">
        <f t="shared" si="20"/>
        <v>37600</v>
      </c>
      <c r="H406" s="9">
        <f t="shared" si="22"/>
        <v>6768</v>
      </c>
      <c r="I406" s="9">
        <f t="shared" si="21"/>
        <v>44368</v>
      </c>
      <c r="J406" s="10"/>
      <c r="K406" s="9"/>
      <c r="L406" s="47"/>
      <c r="M406" s="9"/>
    </row>
    <row r="407" spans="1:13" ht="15" customHeight="1" x14ac:dyDescent="0.3">
      <c r="A407" s="6">
        <v>66502</v>
      </c>
      <c r="B407" s="45" t="s">
        <v>188</v>
      </c>
      <c r="C407" s="7">
        <v>45616</v>
      </c>
      <c r="D407" s="8">
        <v>1798</v>
      </c>
      <c r="E407" s="9">
        <v>7</v>
      </c>
      <c r="F407" s="9">
        <v>4350</v>
      </c>
      <c r="G407" s="9">
        <f t="shared" si="20"/>
        <v>30450</v>
      </c>
      <c r="H407" s="9">
        <f t="shared" si="22"/>
        <v>5481</v>
      </c>
      <c r="I407" s="9">
        <f t="shared" si="21"/>
        <v>35931</v>
      </c>
      <c r="J407" s="10"/>
      <c r="K407" s="9"/>
      <c r="L407" s="47"/>
      <c r="M407" s="9"/>
    </row>
    <row r="408" spans="1:13" ht="15" customHeight="1" x14ac:dyDescent="0.3">
      <c r="A408" s="6">
        <v>66502</v>
      </c>
      <c r="B408" s="45" t="s">
        <v>188</v>
      </c>
      <c r="C408" s="7">
        <v>45616</v>
      </c>
      <c r="D408" s="8">
        <v>1799</v>
      </c>
      <c r="E408" s="9">
        <v>7</v>
      </c>
      <c r="F408" s="9">
        <v>4350</v>
      </c>
      <c r="G408" s="9">
        <f t="shared" si="20"/>
        <v>30450</v>
      </c>
      <c r="H408" s="9">
        <f t="shared" si="22"/>
        <v>5481</v>
      </c>
      <c r="I408" s="9">
        <f t="shared" si="21"/>
        <v>35931</v>
      </c>
      <c r="J408" s="10"/>
      <c r="K408" s="9"/>
      <c r="L408" s="47"/>
      <c r="M408" s="9"/>
    </row>
    <row r="409" spans="1:13" ht="15" customHeight="1" x14ac:dyDescent="0.3">
      <c r="A409" s="6">
        <v>66502</v>
      </c>
      <c r="B409" s="45" t="s">
        <v>188</v>
      </c>
      <c r="C409" s="7">
        <v>45616</v>
      </c>
      <c r="D409" s="8">
        <v>1800</v>
      </c>
      <c r="E409" s="9">
        <v>8</v>
      </c>
      <c r="F409" s="9">
        <v>4700</v>
      </c>
      <c r="G409" s="9">
        <f t="shared" si="20"/>
        <v>37600</v>
      </c>
      <c r="H409" s="9">
        <f t="shared" si="22"/>
        <v>6768</v>
      </c>
      <c r="I409" s="9">
        <f t="shared" si="21"/>
        <v>44368</v>
      </c>
      <c r="J409" s="10"/>
      <c r="K409" s="9"/>
      <c r="L409" s="47"/>
      <c r="M409" s="9"/>
    </row>
    <row r="410" spans="1:13" ht="15" customHeight="1" x14ac:dyDescent="0.3">
      <c r="A410" s="6">
        <v>66502</v>
      </c>
      <c r="B410" s="45" t="s">
        <v>188</v>
      </c>
      <c r="C410" s="7">
        <v>45617</v>
      </c>
      <c r="D410" s="8">
        <v>1806</v>
      </c>
      <c r="E410" s="9">
        <v>8</v>
      </c>
      <c r="F410" s="9">
        <v>4700</v>
      </c>
      <c r="G410" s="9">
        <f t="shared" si="20"/>
        <v>37600</v>
      </c>
      <c r="H410" s="9">
        <f t="shared" si="22"/>
        <v>6768</v>
      </c>
      <c r="I410" s="9">
        <f t="shared" si="21"/>
        <v>44368</v>
      </c>
      <c r="J410" s="10"/>
      <c r="K410" s="9"/>
      <c r="L410" s="47"/>
      <c r="M410" s="9"/>
    </row>
    <row r="411" spans="1:13" ht="15" customHeight="1" x14ac:dyDescent="0.3">
      <c r="A411" s="6">
        <v>66502</v>
      </c>
      <c r="B411" s="45" t="s">
        <v>188</v>
      </c>
      <c r="C411" s="7">
        <v>45617</v>
      </c>
      <c r="D411" s="8">
        <v>1807</v>
      </c>
      <c r="E411" s="9">
        <v>8</v>
      </c>
      <c r="F411" s="9">
        <v>4350</v>
      </c>
      <c r="G411" s="9">
        <f t="shared" si="20"/>
        <v>34800</v>
      </c>
      <c r="H411" s="9">
        <f t="shared" si="22"/>
        <v>6264</v>
      </c>
      <c r="I411" s="9">
        <f t="shared" si="21"/>
        <v>41064</v>
      </c>
      <c r="J411" s="10"/>
      <c r="K411" s="9"/>
      <c r="L411" s="47"/>
      <c r="M411" s="9"/>
    </row>
    <row r="412" spans="1:13" ht="15" customHeight="1" x14ac:dyDescent="0.3">
      <c r="A412" s="6">
        <v>66502</v>
      </c>
      <c r="B412" s="45" t="s">
        <v>188</v>
      </c>
      <c r="C412" s="7">
        <v>45617</v>
      </c>
      <c r="D412" s="8">
        <v>1808</v>
      </c>
      <c r="E412" s="9">
        <v>8</v>
      </c>
      <c r="F412" s="9">
        <v>4350</v>
      </c>
      <c r="G412" s="9">
        <f t="shared" si="20"/>
        <v>34800</v>
      </c>
      <c r="H412" s="9">
        <f t="shared" si="22"/>
        <v>6264</v>
      </c>
      <c r="I412" s="9">
        <f t="shared" si="21"/>
        <v>41064</v>
      </c>
      <c r="J412" s="10"/>
      <c r="K412" s="9"/>
      <c r="L412" s="47"/>
      <c r="M412" s="9"/>
    </row>
    <row r="413" spans="1:13" ht="15" customHeight="1" x14ac:dyDescent="0.3">
      <c r="A413" s="6">
        <v>66502</v>
      </c>
      <c r="B413" s="45" t="s">
        <v>188</v>
      </c>
      <c r="C413" s="7">
        <v>45618</v>
      </c>
      <c r="D413" s="8">
        <v>1815</v>
      </c>
      <c r="E413" s="9">
        <v>8</v>
      </c>
      <c r="F413" s="9">
        <v>4700</v>
      </c>
      <c r="G413" s="9">
        <f t="shared" si="20"/>
        <v>37600</v>
      </c>
      <c r="H413" s="9">
        <f t="shared" si="22"/>
        <v>6768</v>
      </c>
      <c r="I413" s="9">
        <f t="shared" si="21"/>
        <v>44368</v>
      </c>
      <c r="J413" s="10"/>
      <c r="K413" s="9"/>
      <c r="L413" s="47"/>
      <c r="M413" s="9"/>
    </row>
    <row r="414" spans="1:13" ht="15" customHeight="1" x14ac:dyDescent="0.3">
      <c r="A414" s="6">
        <v>66502</v>
      </c>
      <c r="B414" s="45" t="s">
        <v>188</v>
      </c>
      <c r="C414" s="7">
        <v>45618</v>
      </c>
      <c r="D414" s="8">
        <v>1816</v>
      </c>
      <c r="E414" s="9">
        <v>8</v>
      </c>
      <c r="F414" s="9">
        <v>4350</v>
      </c>
      <c r="G414" s="9">
        <f t="shared" si="20"/>
        <v>34800</v>
      </c>
      <c r="H414" s="9">
        <f t="shared" si="22"/>
        <v>6264</v>
      </c>
      <c r="I414" s="9">
        <f t="shared" si="21"/>
        <v>41064</v>
      </c>
      <c r="J414" s="10"/>
      <c r="K414" s="9"/>
      <c r="L414" s="47"/>
      <c r="M414" s="9"/>
    </row>
    <row r="415" spans="1:13" ht="15" customHeight="1" x14ac:dyDescent="0.3">
      <c r="A415" s="6">
        <v>66502</v>
      </c>
      <c r="B415" s="45" t="s">
        <v>188</v>
      </c>
      <c r="C415" s="7">
        <v>45618</v>
      </c>
      <c r="D415" s="8">
        <v>1817</v>
      </c>
      <c r="E415" s="9">
        <v>8</v>
      </c>
      <c r="F415" s="9">
        <v>4700</v>
      </c>
      <c r="G415" s="9">
        <f t="shared" si="20"/>
        <v>37600</v>
      </c>
      <c r="H415" s="9">
        <f t="shared" si="22"/>
        <v>6768</v>
      </c>
      <c r="I415" s="9">
        <f t="shared" si="21"/>
        <v>44368</v>
      </c>
      <c r="J415" s="10"/>
      <c r="K415" s="9"/>
      <c r="L415" s="47"/>
      <c r="M415" s="9"/>
    </row>
    <row r="416" spans="1:13" ht="15" customHeight="1" x14ac:dyDescent="0.3">
      <c r="A416" s="6">
        <v>66502</v>
      </c>
      <c r="B416" s="45" t="s">
        <v>188</v>
      </c>
      <c r="C416" s="7">
        <v>45620</v>
      </c>
      <c r="D416" s="8">
        <v>1826</v>
      </c>
      <c r="E416" s="9">
        <v>8</v>
      </c>
      <c r="F416" s="9">
        <v>4700</v>
      </c>
      <c r="G416" s="9">
        <f t="shared" si="20"/>
        <v>37600</v>
      </c>
      <c r="H416" s="9">
        <f t="shared" si="22"/>
        <v>6768</v>
      </c>
      <c r="I416" s="9">
        <f t="shared" si="21"/>
        <v>44368</v>
      </c>
      <c r="J416" s="10"/>
      <c r="K416" s="9"/>
      <c r="L416" s="47"/>
      <c r="M416" s="9"/>
    </row>
    <row r="417" spans="1:13" ht="15" customHeight="1" x14ac:dyDescent="0.3">
      <c r="A417" s="6">
        <v>66502</v>
      </c>
      <c r="B417" s="45" t="s">
        <v>188</v>
      </c>
      <c r="C417" s="7">
        <v>45620</v>
      </c>
      <c r="D417" s="8">
        <v>1827</v>
      </c>
      <c r="E417" s="9">
        <v>6</v>
      </c>
      <c r="F417" s="9">
        <v>4700</v>
      </c>
      <c r="G417" s="9">
        <f t="shared" si="20"/>
        <v>28200</v>
      </c>
      <c r="H417" s="9">
        <f t="shared" si="22"/>
        <v>5076</v>
      </c>
      <c r="I417" s="9">
        <f t="shared" si="21"/>
        <v>33276</v>
      </c>
      <c r="J417" s="10"/>
      <c r="K417" s="9"/>
      <c r="L417" s="47"/>
      <c r="M417" s="9"/>
    </row>
    <row r="418" spans="1:13" ht="15" customHeight="1" x14ac:dyDescent="0.3">
      <c r="A418" s="6">
        <v>66502</v>
      </c>
      <c r="B418" s="45" t="s">
        <v>188</v>
      </c>
      <c r="C418" s="7">
        <v>45620</v>
      </c>
      <c r="D418" s="8">
        <v>1828</v>
      </c>
      <c r="E418" s="9">
        <v>7</v>
      </c>
      <c r="F418" s="9">
        <v>4700</v>
      </c>
      <c r="G418" s="9">
        <f t="shared" si="20"/>
        <v>32900</v>
      </c>
      <c r="H418" s="9">
        <f t="shared" si="22"/>
        <v>5922</v>
      </c>
      <c r="I418" s="9">
        <f t="shared" si="21"/>
        <v>38822</v>
      </c>
      <c r="J418" s="10"/>
      <c r="K418" s="9"/>
      <c r="L418" s="47"/>
      <c r="M418" s="9"/>
    </row>
    <row r="419" spans="1:13" ht="15" customHeight="1" x14ac:dyDescent="0.3">
      <c r="A419" s="6">
        <v>66502</v>
      </c>
      <c r="B419" s="45" t="s">
        <v>188</v>
      </c>
      <c r="C419" s="7">
        <v>45621</v>
      </c>
      <c r="D419" s="8">
        <v>1846</v>
      </c>
      <c r="E419" s="9">
        <v>6.5</v>
      </c>
      <c r="F419" s="9">
        <v>4525</v>
      </c>
      <c r="G419" s="9">
        <f t="shared" si="20"/>
        <v>29412.5</v>
      </c>
      <c r="H419" s="9">
        <f t="shared" si="22"/>
        <v>5294.25</v>
      </c>
      <c r="I419" s="9">
        <f t="shared" si="21"/>
        <v>34706.75</v>
      </c>
      <c r="J419" s="10"/>
      <c r="K419" s="9"/>
      <c r="L419" s="47"/>
      <c r="M419" s="9"/>
    </row>
    <row r="420" spans="1:13" ht="15" customHeight="1" x14ac:dyDescent="0.3">
      <c r="A420" s="6">
        <v>66502</v>
      </c>
      <c r="B420" s="45" t="s">
        <v>188</v>
      </c>
      <c r="C420" s="7">
        <v>45622</v>
      </c>
      <c r="D420" s="8">
        <v>1850</v>
      </c>
      <c r="E420" s="9">
        <v>8</v>
      </c>
      <c r="F420" s="9">
        <v>4700</v>
      </c>
      <c r="G420" s="9">
        <f t="shared" si="20"/>
        <v>37600</v>
      </c>
      <c r="H420" s="9">
        <f t="shared" si="22"/>
        <v>6768</v>
      </c>
      <c r="I420" s="9">
        <f t="shared" si="21"/>
        <v>44368</v>
      </c>
      <c r="J420" s="10"/>
      <c r="K420" s="9"/>
      <c r="L420" s="47"/>
      <c r="M420" s="9"/>
    </row>
    <row r="421" spans="1:13" ht="15" customHeight="1" x14ac:dyDescent="0.3">
      <c r="A421" s="6">
        <v>66502</v>
      </c>
      <c r="B421" s="45" t="s">
        <v>188</v>
      </c>
      <c r="C421" s="7">
        <v>45622</v>
      </c>
      <c r="D421" s="8">
        <v>1851</v>
      </c>
      <c r="E421" s="9">
        <v>8</v>
      </c>
      <c r="F421" s="9">
        <v>4700</v>
      </c>
      <c r="G421" s="9">
        <f t="shared" si="20"/>
        <v>37600</v>
      </c>
      <c r="H421" s="9">
        <f t="shared" si="22"/>
        <v>6768</v>
      </c>
      <c r="I421" s="9">
        <f t="shared" si="21"/>
        <v>44368</v>
      </c>
      <c r="J421" s="10"/>
      <c r="K421" s="9"/>
      <c r="L421" s="47"/>
      <c r="M421" s="9"/>
    </row>
    <row r="422" spans="1:13" ht="15" customHeight="1" x14ac:dyDescent="0.3">
      <c r="A422" s="6">
        <v>66502</v>
      </c>
      <c r="B422" s="45" t="s">
        <v>188</v>
      </c>
      <c r="C422" s="7">
        <v>45622</v>
      </c>
      <c r="D422" s="8">
        <v>1852</v>
      </c>
      <c r="E422" s="9">
        <v>8</v>
      </c>
      <c r="F422" s="9">
        <v>4700</v>
      </c>
      <c r="G422" s="9">
        <f t="shared" si="20"/>
        <v>37600</v>
      </c>
      <c r="H422" s="9">
        <f t="shared" si="22"/>
        <v>6768</v>
      </c>
      <c r="I422" s="9">
        <f t="shared" si="21"/>
        <v>44368</v>
      </c>
      <c r="J422" s="10"/>
      <c r="K422" s="9"/>
      <c r="L422" s="47"/>
      <c r="M422" s="9"/>
    </row>
    <row r="423" spans="1:13" ht="15" customHeight="1" x14ac:dyDescent="0.3">
      <c r="A423" s="6">
        <v>66502</v>
      </c>
      <c r="B423" s="45" t="s">
        <v>188</v>
      </c>
      <c r="C423" s="7">
        <v>45622</v>
      </c>
      <c r="D423" s="8">
        <v>1853</v>
      </c>
      <c r="E423" s="9">
        <v>8</v>
      </c>
      <c r="F423" s="9">
        <v>4525</v>
      </c>
      <c r="G423" s="9">
        <f t="shared" si="20"/>
        <v>36200</v>
      </c>
      <c r="H423" s="9">
        <f t="shared" si="22"/>
        <v>6516</v>
      </c>
      <c r="I423" s="9">
        <f t="shared" si="21"/>
        <v>42716</v>
      </c>
      <c r="J423" s="10"/>
      <c r="K423" s="9"/>
      <c r="L423" s="47"/>
      <c r="M423" s="9"/>
    </row>
    <row r="424" spans="1:13" ht="15" customHeight="1" x14ac:dyDescent="0.3">
      <c r="A424" s="6">
        <v>66502</v>
      </c>
      <c r="B424" s="45" t="s">
        <v>188</v>
      </c>
      <c r="C424" s="7">
        <v>45623</v>
      </c>
      <c r="D424" s="8">
        <v>1862</v>
      </c>
      <c r="E424" s="9">
        <v>8</v>
      </c>
      <c r="F424" s="9">
        <v>4350</v>
      </c>
      <c r="G424" s="9">
        <f t="shared" si="20"/>
        <v>34800</v>
      </c>
      <c r="H424" s="9">
        <f t="shared" si="22"/>
        <v>6264</v>
      </c>
      <c r="I424" s="9">
        <f t="shared" si="21"/>
        <v>41064</v>
      </c>
      <c r="J424" s="10"/>
      <c r="K424" s="9"/>
      <c r="L424" s="47"/>
      <c r="M424" s="9"/>
    </row>
    <row r="425" spans="1:13" ht="15" customHeight="1" x14ac:dyDescent="0.3">
      <c r="A425" s="6">
        <v>66502</v>
      </c>
      <c r="B425" s="45" t="s">
        <v>188</v>
      </c>
      <c r="C425" s="7">
        <v>45624</v>
      </c>
      <c r="D425" s="8">
        <v>1871</v>
      </c>
      <c r="E425" s="9">
        <v>8</v>
      </c>
      <c r="F425" s="9">
        <v>4700</v>
      </c>
      <c r="G425" s="9">
        <f t="shared" si="20"/>
        <v>37600</v>
      </c>
      <c r="H425" s="9">
        <f t="shared" si="22"/>
        <v>6768</v>
      </c>
      <c r="I425" s="9">
        <f t="shared" si="21"/>
        <v>44368</v>
      </c>
      <c r="J425" s="10"/>
      <c r="K425" s="9"/>
      <c r="L425" s="47"/>
      <c r="M425" s="9"/>
    </row>
    <row r="426" spans="1:13" ht="15" customHeight="1" x14ac:dyDescent="0.3">
      <c r="A426" s="6">
        <v>66502</v>
      </c>
      <c r="B426" s="45" t="s">
        <v>188</v>
      </c>
      <c r="C426" s="7">
        <v>45624</v>
      </c>
      <c r="D426" s="8">
        <v>1872</v>
      </c>
      <c r="E426" s="9">
        <v>8</v>
      </c>
      <c r="F426" s="9">
        <v>4350</v>
      </c>
      <c r="G426" s="9">
        <f t="shared" si="20"/>
        <v>34800</v>
      </c>
      <c r="H426" s="9">
        <f t="shared" si="22"/>
        <v>6264</v>
      </c>
      <c r="I426" s="9">
        <f t="shared" si="21"/>
        <v>41064</v>
      </c>
      <c r="J426" s="10"/>
      <c r="K426" s="9"/>
      <c r="L426" s="47"/>
      <c r="M426" s="9"/>
    </row>
    <row r="427" spans="1:13" ht="15" customHeight="1" x14ac:dyDescent="0.3">
      <c r="A427" s="6">
        <v>66502</v>
      </c>
      <c r="B427" s="45" t="s">
        <v>188</v>
      </c>
      <c r="C427" s="7">
        <v>45624</v>
      </c>
      <c r="D427" s="8">
        <v>1873</v>
      </c>
      <c r="E427" s="9">
        <v>8</v>
      </c>
      <c r="F427" s="9">
        <v>4700</v>
      </c>
      <c r="G427" s="9">
        <f t="shared" si="20"/>
        <v>37600</v>
      </c>
      <c r="H427" s="9">
        <f t="shared" si="22"/>
        <v>6768</v>
      </c>
      <c r="I427" s="9">
        <f t="shared" si="21"/>
        <v>44368</v>
      </c>
      <c r="J427" s="10"/>
      <c r="K427" s="9"/>
      <c r="L427" s="47"/>
      <c r="M427" s="9"/>
    </row>
    <row r="428" spans="1:13" ht="15" customHeight="1" x14ac:dyDescent="0.3">
      <c r="A428" s="6">
        <v>66502</v>
      </c>
      <c r="B428" s="45" t="s">
        <v>188</v>
      </c>
      <c r="C428" s="7">
        <v>45624</v>
      </c>
      <c r="D428" s="8">
        <v>1875</v>
      </c>
      <c r="E428" s="9">
        <v>8</v>
      </c>
      <c r="F428" s="9">
        <v>4350</v>
      </c>
      <c r="G428" s="9">
        <f t="shared" si="20"/>
        <v>34800</v>
      </c>
      <c r="H428" s="9">
        <f t="shared" si="22"/>
        <v>6264</v>
      </c>
      <c r="I428" s="9">
        <f t="shared" si="21"/>
        <v>41064</v>
      </c>
      <c r="J428" s="10"/>
      <c r="K428" s="9"/>
      <c r="L428" s="47"/>
      <c r="M428" s="9"/>
    </row>
    <row r="429" spans="1:13" ht="15" customHeight="1" x14ac:dyDescent="0.3">
      <c r="A429" s="6">
        <v>66502</v>
      </c>
      <c r="B429" s="45" t="s">
        <v>188</v>
      </c>
      <c r="C429" s="7">
        <v>45626</v>
      </c>
      <c r="D429" s="8">
        <v>1884</v>
      </c>
      <c r="E429" s="9">
        <v>8</v>
      </c>
      <c r="F429" s="9">
        <v>4700</v>
      </c>
      <c r="G429" s="9">
        <f t="shared" si="20"/>
        <v>37600</v>
      </c>
      <c r="H429" s="9">
        <f t="shared" si="22"/>
        <v>6768</v>
      </c>
      <c r="I429" s="9">
        <f t="shared" si="21"/>
        <v>44368</v>
      </c>
      <c r="J429" s="10"/>
      <c r="K429" s="9"/>
      <c r="L429" s="47"/>
      <c r="M429" s="9"/>
    </row>
    <row r="430" spans="1:13" ht="15" customHeight="1" x14ac:dyDescent="0.3">
      <c r="A430" s="6">
        <v>66502</v>
      </c>
      <c r="B430" s="45" t="s">
        <v>188</v>
      </c>
      <c r="C430" s="7">
        <v>45626</v>
      </c>
      <c r="D430" s="8">
        <v>1885</v>
      </c>
      <c r="E430" s="9">
        <v>7</v>
      </c>
      <c r="F430" s="9">
        <v>4700</v>
      </c>
      <c r="G430" s="9">
        <f t="shared" si="20"/>
        <v>32900</v>
      </c>
      <c r="H430" s="9">
        <f t="shared" si="22"/>
        <v>5922</v>
      </c>
      <c r="I430" s="9">
        <f t="shared" si="21"/>
        <v>38822</v>
      </c>
      <c r="J430" s="10"/>
      <c r="K430" s="9"/>
      <c r="L430" s="47"/>
      <c r="M430" s="9"/>
    </row>
    <row r="431" spans="1:13" ht="15" customHeight="1" x14ac:dyDescent="0.3">
      <c r="A431" s="6">
        <v>66502</v>
      </c>
      <c r="B431" s="45" t="s">
        <v>188</v>
      </c>
      <c r="C431" s="7">
        <v>45626</v>
      </c>
      <c r="D431" s="8">
        <v>1888</v>
      </c>
      <c r="E431" s="9">
        <v>8</v>
      </c>
      <c r="F431" s="9">
        <v>4350</v>
      </c>
      <c r="G431" s="9">
        <f t="shared" ref="G431:G457" si="23">E431*F431</f>
        <v>34800</v>
      </c>
      <c r="H431" s="9">
        <f t="shared" si="22"/>
        <v>6264</v>
      </c>
      <c r="I431" s="9">
        <f t="shared" ref="I431:I457" si="24">G431+H431</f>
        <v>41064</v>
      </c>
      <c r="J431" s="10"/>
      <c r="K431" s="9"/>
      <c r="L431" s="47"/>
      <c r="M431" s="9"/>
    </row>
    <row r="432" spans="1:13" ht="15" customHeight="1" x14ac:dyDescent="0.3">
      <c r="A432" s="6">
        <v>66502</v>
      </c>
      <c r="B432" s="45" t="s">
        <v>188</v>
      </c>
      <c r="C432" s="7">
        <v>45626</v>
      </c>
      <c r="D432" s="8">
        <v>1889</v>
      </c>
      <c r="E432" s="9">
        <v>8</v>
      </c>
      <c r="F432" s="9">
        <v>4700</v>
      </c>
      <c r="G432" s="9">
        <f t="shared" si="23"/>
        <v>37600</v>
      </c>
      <c r="H432" s="9">
        <f t="shared" si="22"/>
        <v>6768</v>
      </c>
      <c r="I432" s="9">
        <f t="shared" si="24"/>
        <v>44368</v>
      </c>
      <c r="J432" s="10"/>
      <c r="K432" s="9"/>
      <c r="L432" s="47"/>
      <c r="M432" s="9"/>
    </row>
    <row r="433" spans="1:13" ht="15" customHeight="1" x14ac:dyDescent="0.3">
      <c r="A433" s="6">
        <v>66502</v>
      </c>
      <c r="B433" s="45" t="s">
        <v>188</v>
      </c>
      <c r="C433" s="7">
        <v>45627</v>
      </c>
      <c r="D433" s="8">
        <v>1900</v>
      </c>
      <c r="E433" s="9">
        <v>8</v>
      </c>
      <c r="F433" s="9">
        <v>4700</v>
      </c>
      <c r="G433" s="9">
        <f t="shared" si="23"/>
        <v>37600</v>
      </c>
      <c r="H433" s="9">
        <f t="shared" si="22"/>
        <v>6768</v>
      </c>
      <c r="I433" s="9">
        <f t="shared" si="24"/>
        <v>44368</v>
      </c>
      <c r="J433" s="10"/>
      <c r="K433" s="9"/>
      <c r="L433" s="47"/>
      <c r="M433" s="9"/>
    </row>
    <row r="434" spans="1:13" ht="15" customHeight="1" x14ac:dyDescent="0.3">
      <c r="A434" s="6">
        <v>66502</v>
      </c>
      <c r="B434" s="45" t="s">
        <v>188</v>
      </c>
      <c r="C434" s="7">
        <v>45627</v>
      </c>
      <c r="D434" s="8">
        <v>1901</v>
      </c>
      <c r="E434" s="9">
        <v>7</v>
      </c>
      <c r="F434" s="9">
        <v>4700</v>
      </c>
      <c r="G434" s="9">
        <f t="shared" si="23"/>
        <v>32900</v>
      </c>
      <c r="H434" s="9">
        <f t="shared" si="22"/>
        <v>5922</v>
      </c>
      <c r="I434" s="9">
        <f t="shared" si="24"/>
        <v>38822</v>
      </c>
      <c r="J434" s="10"/>
      <c r="K434" s="9"/>
      <c r="L434" s="47"/>
      <c r="M434" s="9"/>
    </row>
    <row r="435" spans="1:13" ht="15" customHeight="1" x14ac:dyDescent="0.3">
      <c r="A435" s="6">
        <v>66502</v>
      </c>
      <c r="B435" s="45" t="s">
        <v>188</v>
      </c>
      <c r="C435" s="7">
        <v>45628</v>
      </c>
      <c r="D435" s="8">
        <v>1905</v>
      </c>
      <c r="E435" s="9">
        <v>8</v>
      </c>
      <c r="F435" s="9">
        <v>4700</v>
      </c>
      <c r="G435" s="9">
        <f t="shared" si="23"/>
        <v>37600</v>
      </c>
      <c r="H435" s="9">
        <f t="shared" si="22"/>
        <v>6768</v>
      </c>
      <c r="I435" s="9">
        <f t="shared" si="24"/>
        <v>44368</v>
      </c>
      <c r="J435" s="10"/>
      <c r="K435" s="9"/>
      <c r="L435" s="47"/>
      <c r="M435" s="9"/>
    </row>
    <row r="436" spans="1:13" ht="15" customHeight="1" x14ac:dyDescent="0.3">
      <c r="A436" s="6">
        <v>66502</v>
      </c>
      <c r="B436" s="45" t="s">
        <v>188</v>
      </c>
      <c r="C436" s="7">
        <v>45628</v>
      </c>
      <c r="D436" s="8">
        <v>1907</v>
      </c>
      <c r="E436" s="9">
        <v>8</v>
      </c>
      <c r="F436" s="9">
        <v>4700</v>
      </c>
      <c r="G436" s="9">
        <f t="shared" si="23"/>
        <v>37600</v>
      </c>
      <c r="H436" s="9">
        <f t="shared" si="22"/>
        <v>6768</v>
      </c>
      <c r="I436" s="9">
        <f t="shared" si="24"/>
        <v>44368</v>
      </c>
      <c r="J436" s="10"/>
      <c r="K436" s="9"/>
      <c r="L436" s="47"/>
      <c r="M436" s="9"/>
    </row>
    <row r="437" spans="1:13" ht="15" customHeight="1" x14ac:dyDescent="0.3">
      <c r="A437" s="6">
        <v>66502</v>
      </c>
      <c r="B437" s="45" t="s">
        <v>188</v>
      </c>
      <c r="C437" s="7">
        <v>45628</v>
      </c>
      <c r="D437" s="8">
        <v>1908</v>
      </c>
      <c r="E437" s="9">
        <v>8</v>
      </c>
      <c r="F437" s="9">
        <v>4350</v>
      </c>
      <c r="G437" s="9">
        <f t="shared" si="23"/>
        <v>34800</v>
      </c>
      <c r="H437" s="9">
        <f t="shared" si="22"/>
        <v>6264</v>
      </c>
      <c r="I437" s="9">
        <f t="shared" si="24"/>
        <v>41064</v>
      </c>
      <c r="J437" s="10"/>
      <c r="K437" s="9"/>
      <c r="L437" s="47"/>
      <c r="M437" s="9"/>
    </row>
    <row r="438" spans="1:13" ht="15" customHeight="1" x14ac:dyDescent="0.3">
      <c r="A438" s="6">
        <v>66502</v>
      </c>
      <c r="B438" s="45" t="s">
        <v>188</v>
      </c>
      <c r="C438" s="7">
        <v>45628</v>
      </c>
      <c r="D438" s="8">
        <v>1913</v>
      </c>
      <c r="E438" s="9">
        <v>8</v>
      </c>
      <c r="F438" s="9">
        <v>4350</v>
      </c>
      <c r="G438" s="9">
        <f t="shared" si="23"/>
        <v>34800</v>
      </c>
      <c r="H438" s="9">
        <f t="shared" si="22"/>
        <v>6264</v>
      </c>
      <c r="I438" s="9">
        <f t="shared" si="24"/>
        <v>41064</v>
      </c>
      <c r="J438" s="10"/>
      <c r="K438" s="9"/>
      <c r="L438" s="47"/>
      <c r="M438" s="9"/>
    </row>
    <row r="439" spans="1:13" ht="15" customHeight="1" x14ac:dyDescent="0.3">
      <c r="A439" s="6">
        <v>66502</v>
      </c>
      <c r="B439" s="45" t="s">
        <v>188</v>
      </c>
      <c r="C439" s="7">
        <v>45629</v>
      </c>
      <c r="D439" s="8">
        <v>1916</v>
      </c>
      <c r="E439" s="9">
        <v>8</v>
      </c>
      <c r="F439" s="9">
        <v>4700</v>
      </c>
      <c r="G439" s="9">
        <f t="shared" si="23"/>
        <v>37600</v>
      </c>
      <c r="H439" s="9">
        <f t="shared" si="22"/>
        <v>6768</v>
      </c>
      <c r="I439" s="9">
        <f t="shared" si="24"/>
        <v>44368</v>
      </c>
      <c r="J439" s="10"/>
      <c r="K439" s="9"/>
      <c r="L439" s="47"/>
      <c r="M439" s="9"/>
    </row>
    <row r="440" spans="1:13" ht="15" customHeight="1" x14ac:dyDescent="0.3">
      <c r="A440" s="6">
        <v>66502</v>
      </c>
      <c r="B440" s="45" t="s">
        <v>188</v>
      </c>
      <c r="C440" s="7">
        <v>45629</v>
      </c>
      <c r="D440" s="8">
        <v>1917</v>
      </c>
      <c r="E440" s="9">
        <v>8</v>
      </c>
      <c r="F440" s="9">
        <v>4700</v>
      </c>
      <c r="G440" s="9">
        <f t="shared" si="23"/>
        <v>37600</v>
      </c>
      <c r="H440" s="9">
        <f t="shared" si="22"/>
        <v>6768</v>
      </c>
      <c r="I440" s="9">
        <f t="shared" si="24"/>
        <v>44368</v>
      </c>
      <c r="J440" s="10"/>
      <c r="K440" s="9"/>
      <c r="L440" s="47"/>
      <c r="M440" s="9"/>
    </row>
    <row r="441" spans="1:13" ht="15" customHeight="1" x14ac:dyDescent="0.3">
      <c r="A441" s="6">
        <v>66502</v>
      </c>
      <c r="B441" s="45" t="s">
        <v>188</v>
      </c>
      <c r="C441" s="7">
        <v>45629</v>
      </c>
      <c r="D441" s="8">
        <v>1918</v>
      </c>
      <c r="E441" s="9">
        <v>8</v>
      </c>
      <c r="F441" s="9">
        <v>4350</v>
      </c>
      <c r="G441" s="9">
        <f t="shared" si="23"/>
        <v>34800</v>
      </c>
      <c r="H441" s="9">
        <f t="shared" si="22"/>
        <v>6264</v>
      </c>
      <c r="I441" s="9">
        <f t="shared" si="24"/>
        <v>41064</v>
      </c>
      <c r="J441" s="10"/>
      <c r="K441" s="9"/>
      <c r="L441" s="47"/>
      <c r="M441" s="9"/>
    </row>
    <row r="442" spans="1:13" ht="15" customHeight="1" x14ac:dyDescent="0.3">
      <c r="A442" s="6">
        <v>66502</v>
      </c>
      <c r="B442" s="45" t="s">
        <v>188</v>
      </c>
      <c r="C442" s="7">
        <v>45629</v>
      </c>
      <c r="D442" s="8">
        <v>1921</v>
      </c>
      <c r="E442" s="9">
        <v>8</v>
      </c>
      <c r="F442" s="9">
        <v>4700</v>
      </c>
      <c r="G442" s="9">
        <f t="shared" si="23"/>
        <v>37600</v>
      </c>
      <c r="H442" s="9">
        <f t="shared" si="22"/>
        <v>6768</v>
      </c>
      <c r="I442" s="9">
        <f t="shared" si="24"/>
        <v>44368</v>
      </c>
      <c r="J442" s="10"/>
      <c r="K442" s="9"/>
      <c r="L442" s="47"/>
      <c r="M442" s="9"/>
    </row>
    <row r="443" spans="1:13" ht="15" customHeight="1" x14ac:dyDescent="0.3">
      <c r="A443" s="6">
        <v>66502</v>
      </c>
      <c r="B443" s="45" t="s">
        <v>188</v>
      </c>
      <c r="C443" s="7">
        <v>45630</v>
      </c>
      <c r="D443" s="8">
        <v>1926</v>
      </c>
      <c r="E443" s="9">
        <v>8</v>
      </c>
      <c r="F443" s="9">
        <v>4700</v>
      </c>
      <c r="G443" s="9">
        <f t="shared" si="23"/>
        <v>37600</v>
      </c>
      <c r="H443" s="9">
        <f t="shared" si="22"/>
        <v>6768</v>
      </c>
      <c r="I443" s="9">
        <f t="shared" si="24"/>
        <v>44368</v>
      </c>
      <c r="J443" s="10"/>
      <c r="K443" s="9"/>
      <c r="L443" s="47"/>
      <c r="M443" s="9"/>
    </row>
    <row r="444" spans="1:13" ht="15" customHeight="1" x14ac:dyDescent="0.3">
      <c r="A444" s="6">
        <v>66502</v>
      </c>
      <c r="B444" s="45" t="s">
        <v>188</v>
      </c>
      <c r="C444" s="7">
        <v>45635</v>
      </c>
      <c r="D444" s="8">
        <v>1986</v>
      </c>
      <c r="E444" s="9">
        <v>8</v>
      </c>
      <c r="F444" s="9">
        <v>4700</v>
      </c>
      <c r="G444" s="9">
        <f t="shared" si="23"/>
        <v>37600</v>
      </c>
      <c r="H444" s="9">
        <f t="shared" si="22"/>
        <v>6768</v>
      </c>
      <c r="I444" s="9">
        <f t="shared" si="24"/>
        <v>44368</v>
      </c>
      <c r="J444" s="10"/>
      <c r="K444" s="9"/>
      <c r="L444" s="47"/>
      <c r="M444" s="9"/>
    </row>
    <row r="445" spans="1:13" ht="15" customHeight="1" x14ac:dyDescent="0.3">
      <c r="A445" s="6">
        <v>66502</v>
      </c>
      <c r="B445" s="45" t="s">
        <v>188</v>
      </c>
      <c r="C445" s="7">
        <v>45635</v>
      </c>
      <c r="D445" s="8">
        <v>1987</v>
      </c>
      <c r="E445" s="9">
        <v>8</v>
      </c>
      <c r="F445" s="9">
        <v>4350</v>
      </c>
      <c r="G445" s="9">
        <f t="shared" si="23"/>
        <v>34800</v>
      </c>
      <c r="H445" s="9">
        <f t="shared" si="22"/>
        <v>6264</v>
      </c>
      <c r="I445" s="9">
        <f t="shared" si="24"/>
        <v>41064</v>
      </c>
      <c r="J445" s="10"/>
      <c r="K445" s="9"/>
      <c r="L445" s="47"/>
      <c r="M445" s="9"/>
    </row>
    <row r="446" spans="1:13" ht="15" customHeight="1" x14ac:dyDescent="0.3">
      <c r="A446" s="6">
        <v>66502</v>
      </c>
      <c r="B446" s="45" t="s">
        <v>188</v>
      </c>
      <c r="C446" s="7">
        <v>45636</v>
      </c>
      <c r="D446" s="8">
        <v>1994</v>
      </c>
      <c r="E446" s="9">
        <v>8</v>
      </c>
      <c r="F446" s="9">
        <v>4350</v>
      </c>
      <c r="G446" s="9">
        <f t="shared" si="23"/>
        <v>34800</v>
      </c>
      <c r="H446" s="9">
        <f t="shared" si="22"/>
        <v>6264</v>
      </c>
      <c r="I446" s="9">
        <f t="shared" si="24"/>
        <v>41064</v>
      </c>
      <c r="J446" s="10"/>
      <c r="K446" s="9"/>
      <c r="L446" s="47"/>
      <c r="M446" s="9"/>
    </row>
    <row r="447" spans="1:13" ht="15" customHeight="1" x14ac:dyDescent="0.3">
      <c r="A447" s="6">
        <v>66502</v>
      </c>
      <c r="B447" s="45" t="s">
        <v>188</v>
      </c>
      <c r="C447" s="7">
        <v>45636</v>
      </c>
      <c r="D447" s="8">
        <v>1996</v>
      </c>
      <c r="E447" s="9">
        <v>8</v>
      </c>
      <c r="F447" s="9">
        <v>4700</v>
      </c>
      <c r="G447" s="9">
        <f t="shared" si="23"/>
        <v>37600</v>
      </c>
      <c r="H447" s="9">
        <f t="shared" si="22"/>
        <v>6768</v>
      </c>
      <c r="I447" s="9">
        <f t="shared" si="24"/>
        <v>44368</v>
      </c>
      <c r="J447" s="10"/>
      <c r="K447" s="9"/>
      <c r="L447" s="47"/>
      <c r="M447" s="9"/>
    </row>
    <row r="448" spans="1:13" ht="15" customHeight="1" x14ac:dyDescent="0.3">
      <c r="A448" s="6">
        <v>66502</v>
      </c>
      <c r="B448" s="45" t="s">
        <v>188</v>
      </c>
      <c r="C448" s="7">
        <v>45636</v>
      </c>
      <c r="D448" s="8">
        <v>2000</v>
      </c>
      <c r="E448" s="9">
        <v>8</v>
      </c>
      <c r="F448" s="9">
        <v>4700</v>
      </c>
      <c r="G448" s="9">
        <f t="shared" si="23"/>
        <v>37600</v>
      </c>
      <c r="H448" s="9">
        <f t="shared" si="22"/>
        <v>6768</v>
      </c>
      <c r="I448" s="9">
        <f t="shared" si="24"/>
        <v>44368</v>
      </c>
      <c r="J448" s="10"/>
      <c r="K448" s="9"/>
      <c r="L448" s="47"/>
      <c r="M448" s="9"/>
    </row>
    <row r="449" spans="1:13" ht="15" customHeight="1" x14ac:dyDescent="0.3">
      <c r="A449" s="6">
        <v>66502</v>
      </c>
      <c r="B449" s="45" t="s">
        <v>188</v>
      </c>
      <c r="C449" s="7">
        <v>45637</v>
      </c>
      <c r="D449" s="8">
        <v>2005</v>
      </c>
      <c r="E449" s="9">
        <v>8</v>
      </c>
      <c r="F449" s="9">
        <v>4525</v>
      </c>
      <c r="G449" s="9">
        <f t="shared" si="23"/>
        <v>36200</v>
      </c>
      <c r="H449" s="9">
        <f t="shared" si="22"/>
        <v>6516</v>
      </c>
      <c r="I449" s="9">
        <f t="shared" si="24"/>
        <v>42716</v>
      </c>
      <c r="J449" s="10"/>
      <c r="K449" s="9"/>
      <c r="L449" s="47"/>
      <c r="M449" s="9"/>
    </row>
    <row r="450" spans="1:13" ht="15" customHeight="1" x14ac:dyDescent="0.3">
      <c r="A450" s="6">
        <v>66502</v>
      </c>
      <c r="B450" s="45" t="s">
        <v>188</v>
      </c>
      <c r="C450" s="7">
        <v>45637</v>
      </c>
      <c r="D450" s="8">
        <v>2007</v>
      </c>
      <c r="E450" s="9">
        <v>7</v>
      </c>
      <c r="F450" s="9">
        <v>4350</v>
      </c>
      <c r="G450" s="9">
        <f t="shared" si="23"/>
        <v>30450</v>
      </c>
      <c r="H450" s="9">
        <f t="shared" si="22"/>
        <v>5481</v>
      </c>
      <c r="I450" s="9">
        <f t="shared" si="24"/>
        <v>35931</v>
      </c>
      <c r="J450" s="10"/>
      <c r="K450" s="9"/>
      <c r="L450" s="47"/>
      <c r="M450" s="9"/>
    </row>
    <row r="451" spans="1:13" ht="15" customHeight="1" x14ac:dyDescent="0.3">
      <c r="A451" s="6">
        <v>66502</v>
      </c>
      <c r="B451" s="45" t="s">
        <v>188</v>
      </c>
      <c r="C451" s="7">
        <v>45637</v>
      </c>
      <c r="D451" s="8">
        <v>2008</v>
      </c>
      <c r="E451" s="9">
        <v>7</v>
      </c>
      <c r="F451" s="9">
        <v>4525</v>
      </c>
      <c r="G451" s="9">
        <f t="shared" si="23"/>
        <v>31675</v>
      </c>
      <c r="H451" s="9">
        <f t="shared" si="22"/>
        <v>5701.5</v>
      </c>
      <c r="I451" s="9">
        <f t="shared" si="24"/>
        <v>37376.5</v>
      </c>
      <c r="J451" s="10"/>
      <c r="K451" s="9"/>
      <c r="L451" s="47"/>
      <c r="M451" s="9"/>
    </row>
    <row r="452" spans="1:13" ht="15" customHeight="1" x14ac:dyDescent="0.3">
      <c r="A452" s="6">
        <v>66502</v>
      </c>
      <c r="B452" s="45" t="s">
        <v>188</v>
      </c>
      <c r="C452" s="7">
        <v>45637</v>
      </c>
      <c r="D452" s="8">
        <v>2010</v>
      </c>
      <c r="E452" s="9">
        <v>8</v>
      </c>
      <c r="F452" s="9">
        <v>4350</v>
      </c>
      <c r="G452" s="9">
        <f t="shared" si="23"/>
        <v>34800</v>
      </c>
      <c r="H452" s="9">
        <f t="shared" si="22"/>
        <v>6264</v>
      </c>
      <c r="I452" s="9">
        <f t="shared" si="24"/>
        <v>41064</v>
      </c>
      <c r="J452" s="10"/>
      <c r="K452" s="9"/>
      <c r="L452" s="47"/>
      <c r="M452" s="9"/>
    </row>
    <row r="453" spans="1:13" ht="15" customHeight="1" x14ac:dyDescent="0.3">
      <c r="A453" s="6">
        <v>66502</v>
      </c>
      <c r="B453" s="45" t="s">
        <v>188</v>
      </c>
      <c r="C453" s="7">
        <v>45638</v>
      </c>
      <c r="D453" s="8">
        <v>2013</v>
      </c>
      <c r="E453" s="9">
        <v>8</v>
      </c>
      <c r="F453" s="9">
        <v>4350</v>
      </c>
      <c r="G453" s="9">
        <f t="shared" si="23"/>
        <v>34800</v>
      </c>
      <c r="H453" s="9">
        <f t="shared" si="22"/>
        <v>6264</v>
      </c>
      <c r="I453" s="9">
        <f t="shared" si="24"/>
        <v>41064</v>
      </c>
      <c r="J453" s="10"/>
      <c r="K453" s="9"/>
      <c r="L453" s="47"/>
      <c r="M453" s="9"/>
    </row>
    <row r="454" spans="1:13" ht="15" customHeight="1" x14ac:dyDescent="0.3">
      <c r="A454" s="6">
        <v>66502</v>
      </c>
      <c r="B454" s="45" t="s">
        <v>188</v>
      </c>
      <c r="C454" s="7">
        <v>45638</v>
      </c>
      <c r="D454" s="8">
        <v>2014</v>
      </c>
      <c r="E454" s="9">
        <v>7</v>
      </c>
      <c r="F454" s="9">
        <v>4700</v>
      </c>
      <c r="G454" s="9">
        <f t="shared" si="23"/>
        <v>32900</v>
      </c>
      <c r="H454" s="9">
        <f t="shared" si="22"/>
        <v>5922</v>
      </c>
      <c r="I454" s="9">
        <f t="shared" si="24"/>
        <v>38822</v>
      </c>
      <c r="J454" s="10"/>
      <c r="K454" s="9"/>
      <c r="L454" s="47"/>
      <c r="M454" s="9"/>
    </row>
    <row r="455" spans="1:13" ht="15" customHeight="1" x14ac:dyDescent="0.3">
      <c r="A455" s="6">
        <v>66502</v>
      </c>
      <c r="B455" s="45" t="s">
        <v>188</v>
      </c>
      <c r="C455" s="7">
        <v>45638</v>
      </c>
      <c r="D455" s="8">
        <v>2016</v>
      </c>
      <c r="E455" s="9">
        <v>7</v>
      </c>
      <c r="F455" s="9">
        <v>4700</v>
      </c>
      <c r="G455" s="9">
        <f t="shared" si="23"/>
        <v>32900</v>
      </c>
      <c r="H455" s="9">
        <f t="shared" si="22"/>
        <v>5922</v>
      </c>
      <c r="I455" s="9">
        <f t="shared" si="24"/>
        <v>38822</v>
      </c>
      <c r="J455" s="10"/>
      <c r="K455" s="9"/>
      <c r="L455" s="47"/>
      <c r="M455" s="9"/>
    </row>
    <row r="456" spans="1:13" ht="15" customHeight="1" x14ac:dyDescent="0.3">
      <c r="A456" s="6">
        <v>66502</v>
      </c>
      <c r="B456" s="45" t="s">
        <v>188</v>
      </c>
      <c r="C456" s="7">
        <v>45640</v>
      </c>
      <c r="D456" s="8">
        <v>2031</v>
      </c>
      <c r="E456" s="9">
        <v>7</v>
      </c>
      <c r="F456" s="9">
        <v>4350</v>
      </c>
      <c r="G456" s="9">
        <f t="shared" si="23"/>
        <v>30450</v>
      </c>
      <c r="H456" s="9">
        <f t="shared" si="22"/>
        <v>5481</v>
      </c>
      <c r="I456" s="9">
        <f t="shared" si="24"/>
        <v>35931</v>
      </c>
      <c r="J456" s="10"/>
      <c r="K456" s="9"/>
      <c r="L456" s="47"/>
      <c r="M456" s="9"/>
    </row>
    <row r="457" spans="1:13" ht="15" customHeight="1" x14ac:dyDescent="0.3">
      <c r="A457" s="6">
        <v>66502</v>
      </c>
      <c r="B457" s="45" t="s">
        <v>188</v>
      </c>
      <c r="C457" s="7">
        <v>45642</v>
      </c>
      <c r="D457" s="8">
        <v>2036</v>
      </c>
      <c r="E457" s="9">
        <v>7</v>
      </c>
      <c r="F457" s="9">
        <v>4700</v>
      </c>
      <c r="G457" s="9">
        <f t="shared" si="23"/>
        <v>32900</v>
      </c>
      <c r="H457" s="9">
        <f t="shared" ref="H457" si="25">G457*18%</f>
        <v>5922</v>
      </c>
      <c r="I457" s="9">
        <f t="shared" si="24"/>
        <v>38822</v>
      </c>
      <c r="J457" s="10"/>
      <c r="K457" s="9"/>
      <c r="L457" s="47"/>
      <c r="M457" s="9"/>
    </row>
    <row r="458" spans="1:13" ht="15" customHeight="1" x14ac:dyDescent="0.3">
      <c r="A458" s="6">
        <v>66502</v>
      </c>
      <c r="B458" s="45" t="s">
        <v>188</v>
      </c>
      <c r="C458" s="7">
        <v>45642</v>
      </c>
      <c r="D458" s="8">
        <v>2037</v>
      </c>
      <c r="E458" s="9">
        <v>8</v>
      </c>
      <c r="F458" s="9">
        <v>4700</v>
      </c>
      <c r="G458" s="9">
        <f t="shared" ref="G458" si="26">E458*F458</f>
        <v>37600</v>
      </c>
      <c r="H458" s="9">
        <f t="shared" ref="H458" si="27">G458*18%</f>
        <v>6768</v>
      </c>
      <c r="I458" s="9">
        <f t="shared" ref="I458" si="28">G458+H458</f>
        <v>44368</v>
      </c>
      <c r="J458" s="10"/>
      <c r="K458" s="9"/>
      <c r="L458" s="47"/>
      <c r="M458" s="9"/>
    </row>
    <row r="459" spans="1:13" ht="15" customHeight="1" x14ac:dyDescent="0.3">
      <c r="A459" s="6">
        <v>66502</v>
      </c>
      <c r="B459" s="45" t="s">
        <v>188</v>
      </c>
      <c r="C459" s="56">
        <v>45643</v>
      </c>
      <c r="D459" s="57">
        <v>2043</v>
      </c>
      <c r="E459" s="59">
        <v>7</v>
      </c>
      <c r="F459" s="59">
        <v>4350</v>
      </c>
      <c r="G459" s="9">
        <f t="shared" ref="G459:G502" si="29">E459*F459</f>
        <v>30450</v>
      </c>
      <c r="H459" s="9">
        <f t="shared" ref="H459:H502" si="30">G459*18%</f>
        <v>5481</v>
      </c>
      <c r="I459" s="9">
        <f t="shared" ref="I459:I502" si="31">G459+H459</f>
        <v>35931</v>
      </c>
      <c r="J459" s="60"/>
      <c r="K459" s="59"/>
      <c r="L459" s="61"/>
      <c r="M459" s="9"/>
    </row>
    <row r="460" spans="1:13" ht="15" customHeight="1" x14ac:dyDescent="0.3">
      <c r="A460" s="6">
        <v>66502</v>
      </c>
      <c r="B460" s="45" t="s">
        <v>188</v>
      </c>
      <c r="C460" s="56">
        <v>45643</v>
      </c>
      <c r="D460" s="57">
        <v>2044</v>
      </c>
      <c r="E460" s="59">
        <v>7</v>
      </c>
      <c r="F460" s="59">
        <v>4350</v>
      </c>
      <c r="G460" s="9">
        <f t="shared" si="29"/>
        <v>30450</v>
      </c>
      <c r="H460" s="9">
        <f t="shared" si="30"/>
        <v>5481</v>
      </c>
      <c r="I460" s="9">
        <f t="shared" si="31"/>
        <v>35931</v>
      </c>
      <c r="J460" s="60"/>
      <c r="K460" s="59"/>
      <c r="L460" s="61"/>
      <c r="M460" s="9"/>
    </row>
    <row r="461" spans="1:13" ht="15" customHeight="1" x14ac:dyDescent="0.3">
      <c r="A461" s="6">
        <v>66502</v>
      </c>
      <c r="B461" s="45" t="s">
        <v>188</v>
      </c>
      <c r="C461" s="56">
        <v>45643</v>
      </c>
      <c r="D461" s="57">
        <v>2045</v>
      </c>
      <c r="E461" s="59">
        <v>8</v>
      </c>
      <c r="F461" s="59">
        <v>4700</v>
      </c>
      <c r="G461" s="9">
        <f t="shared" si="29"/>
        <v>37600</v>
      </c>
      <c r="H461" s="9">
        <f t="shared" si="30"/>
        <v>6768</v>
      </c>
      <c r="I461" s="9">
        <f t="shared" si="31"/>
        <v>44368</v>
      </c>
      <c r="J461" s="60"/>
      <c r="K461" s="59"/>
      <c r="L461" s="61"/>
      <c r="M461" s="9"/>
    </row>
    <row r="462" spans="1:13" ht="15" customHeight="1" x14ac:dyDescent="0.3">
      <c r="A462" s="6">
        <v>66502</v>
      </c>
      <c r="B462" s="45" t="s">
        <v>188</v>
      </c>
      <c r="C462" s="56">
        <v>45643</v>
      </c>
      <c r="D462" s="57">
        <v>2046</v>
      </c>
      <c r="E462" s="59">
        <v>8</v>
      </c>
      <c r="F462" s="59">
        <v>4700</v>
      </c>
      <c r="G462" s="9">
        <f t="shared" si="29"/>
        <v>37600</v>
      </c>
      <c r="H462" s="9">
        <f t="shared" si="30"/>
        <v>6768</v>
      </c>
      <c r="I462" s="9">
        <f t="shared" si="31"/>
        <v>44368</v>
      </c>
      <c r="J462" s="60"/>
      <c r="K462" s="59"/>
      <c r="L462" s="61"/>
      <c r="M462" s="9"/>
    </row>
    <row r="463" spans="1:13" ht="15" customHeight="1" x14ac:dyDescent="0.3">
      <c r="A463" s="6">
        <v>66502</v>
      </c>
      <c r="B463" s="45" t="s">
        <v>188</v>
      </c>
      <c r="C463" s="56">
        <v>45644</v>
      </c>
      <c r="D463" s="57">
        <v>2063</v>
      </c>
      <c r="E463" s="59">
        <v>7</v>
      </c>
      <c r="F463" s="59">
        <v>4350</v>
      </c>
      <c r="G463" s="9">
        <f t="shared" si="29"/>
        <v>30450</v>
      </c>
      <c r="H463" s="9">
        <f t="shared" si="30"/>
        <v>5481</v>
      </c>
      <c r="I463" s="9">
        <f t="shared" si="31"/>
        <v>35931</v>
      </c>
      <c r="J463" s="60"/>
      <c r="K463" s="59"/>
      <c r="L463" s="61"/>
      <c r="M463" s="9"/>
    </row>
    <row r="464" spans="1:13" ht="15" customHeight="1" x14ac:dyDescent="0.3">
      <c r="A464" s="6">
        <v>66502</v>
      </c>
      <c r="B464" s="45" t="s">
        <v>188</v>
      </c>
      <c r="C464" s="56">
        <v>45644</v>
      </c>
      <c r="D464" s="57">
        <v>2064</v>
      </c>
      <c r="E464" s="59">
        <v>8</v>
      </c>
      <c r="F464" s="59">
        <v>4700</v>
      </c>
      <c r="G464" s="9">
        <f t="shared" si="29"/>
        <v>37600</v>
      </c>
      <c r="H464" s="9">
        <f t="shared" si="30"/>
        <v>6768</v>
      </c>
      <c r="I464" s="9">
        <f t="shared" si="31"/>
        <v>44368</v>
      </c>
      <c r="J464" s="60"/>
      <c r="K464" s="59"/>
      <c r="L464" s="61"/>
      <c r="M464" s="9"/>
    </row>
    <row r="465" spans="1:13" ht="15" customHeight="1" x14ac:dyDescent="0.3">
      <c r="A465" s="6">
        <v>66502</v>
      </c>
      <c r="B465" s="45" t="s">
        <v>188</v>
      </c>
      <c r="C465" s="56">
        <v>45644</v>
      </c>
      <c r="D465" s="57">
        <v>2065</v>
      </c>
      <c r="E465" s="59">
        <v>8</v>
      </c>
      <c r="F465" s="59">
        <v>4700</v>
      </c>
      <c r="G465" s="9">
        <f t="shared" si="29"/>
        <v>37600</v>
      </c>
      <c r="H465" s="9">
        <f t="shared" si="30"/>
        <v>6768</v>
      </c>
      <c r="I465" s="9">
        <f t="shared" si="31"/>
        <v>44368</v>
      </c>
      <c r="J465" s="60"/>
      <c r="K465" s="59"/>
      <c r="L465" s="61"/>
      <c r="M465" s="9"/>
    </row>
    <row r="466" spans="1:13" ht="15" customHeight="1" x14ac:dyDescent="0.3">
      <c r="A466" s="6">
        <v>66502</v>
      </c>
      <c r="B466" s="45" t="s">
        <v>188</v>
      </c>
      <c r="C466" s="56">
        <v>45644</v>
      </c>
      <c r="D466" s="57">
        <v>2067</v>
      </c>
      <c r="E466" s="59">
        <v>8</v>
      </c>
      <c r="F466" s="59">
        <v>4350</v>
      </c>
      <c r="G466" s="9">
        <f t="shared" si="29"/>
        <v>34800</v>
      </c>
      <c r="H466" s="9">
        <f t="shared" si="30"/>
        <v>6264</v>
      </c>
      <c r="I466" s="9">
        <f t="shared" si="31"/>
        <v>41064</v>
      </c>
      <c r="J466" s="60"/>
      <c r="K466" s="59"/>
      <c r="L466" s="61"/>
      <c r="M466" s="9"/>
    </row>
    <row r="467" spans="1:13" ht="15" customHeight="1" x14ac:dyDescent="0.3">
      <c r="A467" s="6">
        <v>66502</v>
      </c>
      <c r="B467" s="45" t="s">
        <v>188</v>
      </c>
      <c r="C467" s="56">
        <v>45645</v>
      </c>
      <c r="D467" s="57">
        <v>2072</v>
      </c>
      <c r="E467" s="59">
        <v>7</v>
      </c>
      <c r="F467" s="59">
        <v>4350</v>
      </c>
      <c r="G467" s="9">
        <f t="shared" si="29"/>
        <v>30450</v>
      </c>
      <c r="H467" s="9">
        <f t="shared" si="30"/>
        <v>5481</v>
      </c>
      <c r="I467" s="9">
        <f t="shared" si="31"/>
        <v>35931</v>
      </c>
      <c r="J467" s="60"/>
      <c r="K467" s="59"/>
      <c r="L467" s="61"/>
      <c r="M467" s="9"/>
    </row>
    <row r="468" spans="1:13" ht="15" customHeight="1" x14ac:dyDescent="0.3">
      <c r="A468" s="6">
        <v>66502</v>
      </c>
      <c r="B468" s="45" t="s">
        <v>188</v>
      </c>
      <c r="C468" s="56">
        <v>45645</v>
      </c>
      <c r="D468" s="57">
        <v>2073</v>
      </c>
      <c r="E468" s="59">
        <v>7</v>
      </c>
      <c r="F468" s="59">
        <v>4700</v>
      </c>
      <c r="G468" s="9">
        <f t="shared" si="29"/>
        <v>32900</v>
      </c>
      <c r="H468" s="9">
        <f t="shared" si="30"/>
        <v>5922</v>
      </c>
      <c r="I468" s="9">
        <f t="shared" si="31"/>
        <v>38822</v>
      </c>
      <c r="J468" s="60"/>
      <c r="K468" s="59"/>
      <c r="L468" s="61"/>
      <c r="M468" s="9"/>
    </row>
    <row r="469" spans="1:13" ht="15" customHeight="1" x14ac:dyDescent="0.3">
      <c r="A469" s="6">
        <v>66502</v>
      </c>
      <c r="B469" s="45" t="s">
        <v>188</v>
      </c>
      <c r="C469" s="56">
        <v>45645</v>
      </c>
      <c r="D469" s="57">
        <v>2074</v>
      </c>
      <c r="E469" s="59">
        <v>8</v>
      </c>
      <c r="F469" s="59">
        <v>4700</v>
      </c>
      <c r="G469" s="9">
        <f t="shared" si="29"/>
        <v>37600</v>
      </c>
      <c r="H469" s="9">
        <f t="shared" si="30"/>
        <v>6768</v>
      </c>
      <c r="I469" s="9">
        <f t="shared" si="31"/>
        <v>44368</v>
      </c>
      <c r="J469" s="60"/>
      <c r="K469" s="59"/>
      <c r="L469" s="61"/>
      <c r="M469" s="9"/>
    </row>
    <row r="470" spans="1:13" ht="15" customHeight="1" x14ac:dyDescent="0.3">
      <c r="A470" s="6">
        <v>66502</v>
      </c>
      <c r="B470" s="45" t="s">
        <v>188</v>
      </c>
      <c r="C470" s="56">
        <v>45645</v>
      </c>
      <c r="D470" s="57">
        <v>2075</v>
      </c>
      <c r="E470" s="59">
        <v>8</v>
      </c>
      <c r="F470" s="59">
        <v>4700</v>
      </c>
      <c r="G470" s="9">
        <f t="shared" si="29"/>
        <v>37600</v>
      </c>
      <c r="H470" s="9">
        <f t="shared" si="30"/>
        <v>6768</v>
      </c>
      <c r="I470" s="9">
        <f t="shared" si="31"/>
        <v>44368</v>
      </c>
      <c r="J470" s="60"/>
      <c r="K470" s="59"/>
      <c r="L470" s="61"/>
      <c r="M470" s="9"/>
    </row>
    <row r="471" spans="1:13" ht="15" customHeight="1" x14ac:dyDescent="0.3">
      <c r="A471" s="6">
        <v>66502</v>
      </c>
      <c r="B471" s="45" t="s">
        <v>188</v>
      </c>
      <c r="C471" s="56">
        <v>45646</v>
      </c>
      <c r="D471" s="57">
        <v>2079</v>
      </c>
      <c r="E471" s="59">
        <v>7</v>
      </c>
      <c r="F471" s="59">
        <v>4700</v>
      </c>
      <c r="G471" s="9">
        <f t="shared" si="29"/>
        <v>32900</v>
      </c>
      <c r="H471" s="9">
        <f t="shared" si="30"/>
        <v>5922</v>
      </c>
      <c r="I471" s="9">
        <f t="shared" si="31"/>
        <v>38822</v>
      </c>
      <c r="J471" s="60"/>
      <c r="K471" s="59"/>
      <c r="L471" s="61"/>
      <c r="M471" s="9"/>
    </row>
    <row r="472" spans="1:13" ht="15" customHeight="1" x14ac:dyDescent="0.3">
      <c r="A472" s="6">
        <v>66502</v>
      </c>
      <c r="B472" s="45" t="s">
        <v>188</v>
      </c>
      <c r="C472" s="56">
        <v>45647</v>
      </c>
      <c r="D472" s="57">
        <v>2097</v>
      </c>
      <c r="E472" s="59">
        <v>7</v>
      </c>
      <c r="F472" s="59">
        <v>4350</v>
      </c>
      <c r="G472" s="9">
        <f t="shared" si="29"/>
        <v>30450</v>
      </c>
      <c r="H472" s="9">
        <f t="shared" si="30"/>
        <v>5481</v>
      </c>
      <c r="I472" s="9">
        <f t="shared" si="31"/>
        <v>35931</v>
      </c>
      <c r="J472" s="60"/>
      <c r="K472" s="59"/>
      <c r="L472" s="61"/>
      <c r="M472" s="9"/>
    </row>
    <row r="473" spans="1:13" ht="15" customHeight="1" x14ac:dyDescent="0.3">
      <c r="A473" s="6">
        <v>66502</v>
      </c>
      <c r="B473" s="45" t="s">
        <v>188</v>
      </c>
      <c r="C473" s="56">
        <v>45647</v>
      </c>
      <c r="D473" s="57">
        <v>2098</v>
      </c>
      <c r="E473" s="59">
        <v>8</v>
      </c>
      <c r="F473" s="59">
        <v>4700</v>
      </c>
      <c r="G473" s="9">
        <f t="shared" si="29"/>
        <v>37600</v>
      </c>
      <c r="H473" s="9">
        <f t="shared" si="30"/>
        <v>6768</v>
      </c>
      <c r="I473" s="9">
        <f t="shared" si="31"/>
        <v>44368</v>
      </c>
      <c r="J473" s="60"/>
      <c r="K473" s="59"/>
      <c r="L473" s="61"/>
      <c r="M473" s="9"/>
    </row>
    <row r="474" spans="1:13" ht="15" customHeight="1" x14ac:dyDescent="0.3">
      <c r="A474" s="6">
        <v>66502</v>
      </c>
      <c r="B474" s="45" t="s">
        <v>188</v>
      </c>
      <c r="C474" s="56">
        <v>45648</v>
      </c>
      <c r="D474" s="57">
        <v>2105</v>
      </c>
      <c r="E474" s="59">
        <v>7</v>
      </c>
      <c r="F474" s="59">
        <v>4350</v>
      </c>
      <c r="G474" s="9">
        <f t="shared" si="29"/>
        <v>30450</v>
      </c>
      <c r="H474" s="9">
        <f t="shared" si="30"/>
        <v>5481</v>
      </c>
      <c r="I474" s="9">
        <f t="shared" si="31"/>
        <v>35931</v>
      </c>
      <c r="J474" s="60"/>
      <c r="K474" s="59"/>
      <c r="L474" s="61"/>
      <c r="M474" s="9"/>
    </row>
    <row r="475" spans="1:13" ht="15" customHeight="1" x14ac:dyDescent="0.3">
      <c r="A475" s="6">
        <v>66502</v>
      </c>
      <c r="B475" s="45" t="s">
        <v>188</v>
      </c>
      <c r="C475" s="56">
        <v>45649</v>
      </c>
      <c r="D475" s="57">
        <v>2113</v>
      </c>
      <c r="E475" s="59">
        <v>8</v>
      </c>
      <c r="F475" s="59">
        <v>4700</v>
      </c>
      <c r="G475" s="9">
        <f t="shared" si="29"/>
        <v>37600</v>
      </c>
      <c r="H475" s="9">
        <f t="shared" si="30"/>
        <v>6768</v>
      </c>
      <c r="I475" s="9">
        <f t="shared" si="31"/>
        <v>44368</v>
      </c>
      <c r="J475" s="60"/>
      <c r="K475" s="59"/>
      <c r="L475" s="61"/>
      <c r="M475" s="9"/>
    </row>
    <row r="476" spans="1:13" ht="15" customHeight="1" x14ac:dyDescent="0.3">
      <c r="A476" s="6">
        <v>66502</v>
      </c>
      <c r="B476" s="45" t="s">
        <v>188</v>
      </c>
      <c r="C476" s="56">
        <v>45649</v>
      </c>
      <c r="D476" s="57">
        <v>2114</v>
      </c>
      <c r="E476" s="59">
        <v>8</v>
      </c>
      <c r="F476" s="59">
        <v>4700</v>
      </c>
      <c r="G476" s="9">
        <f t="shared" si="29"/>
        <v>37600</v>
      </c>
      <c r="H476" s="9">
        <f t="shared" si="30"/>
        <v>6768</v>
      </c>
      <c r="I476" s="9">
        <f t="shared" si="31"/>
        <v>44368</v>
      </c>
      <c r="J476" s="60"/>
      <c r="K476" s="59"/>
      <c r="L476" s="61"/>
      <c r="M476" s="9"/>
    </row>
    <row r="477" spans="1:13" ht="15" customHeight="1" x14ac:dyDescent="0.3">
      <c r="A477" s="6">
        <v>66502</v>
      </c>
      <c r="B477" s="45" t="s">
        <v>188</v>
      </c>
      <c r="C477" s="56">
        <v>45650</v>
      </c>
      <c r="D477" s="57">
        <v>2116</v>
      </c>
      <c r="E477" s="59">
        <v>8</v>
      </c>
      <c r="F477" s="59">
        <v>4700</v>
      </c>
      <c r="G477" s="9">
        <f t="shared" si="29"/>
        <v>37600</v>
      </c>
      <c r="H477" s="9">
        <f t="shared" si="30"/>
        <v>6768</v>
      </c>
      <c r="I477" s="9">
        <f t="shared" si="31"/>
        <v>44368</v>
      </c>
      <c r="J477" s="60"/>
      <c r="K477" s="59"/>
      <c r="L477" s="61"/>
      <c r="M477" s="9"/>
    </row>
    <row r="478" spans="1:13" ht="15" customHeight="1" x14ac:dyDescent="0.3">
      <c r="A478" s="6">
        <v>66502</v>
      </c>
      <c r="B478" s="45" t="s">
        <v>188</v>
      </c>
      <c r="C478" s="56">
        <v>45650</v>
      </c>
      <c r="D478" s="57">
        <v>2117</v>
      </c>
      <c r="E478" s="59">
        <v>7</v>
      </c>
      <c r="F478" s="59">
        <v>4350</v>
      </c>
      <c r="G478" s="9">
        <f t="shared" si="29"/>
        <v>30450</v>
      </c>
      <c r="H478" s="9">
        <f t="shared" si="30"/>
        <v>5481</v>
      </c>
      <c r="I478" s="9">
        <f t="shared" si="31"/>
        <v>35931</v>
      </c>
      <c r="J478" s="60"/>
      <c r="K478" s="59"/>
      <c r="L478" s="61"/>
      <c r="M478" s="9"/>
    </row>
    <row r="479" spans="1:13" ht="15" customHeight="1" x14ac:dyDescent="0.3">
      <c r="A479" s="6">
        <v>66502</v>
      </c>
      <c r="B479" s="45" t="s">
        <v>188</v>
      </c>
      <c r="C479" s="56">
        <v>45651</v>
      </c>
      <c r="D479" s="57">
        <v>2125</v>
      </c>
      <c r="E479" s="59">
        <v>8</v>
      </c>
      <c r="F479" s="59">
        <v>4700</v>
      </c>
      <c r="G479" s="9">
        <f t="shared" si="29"/>
        <v>37600</v>
      </c>
      <c r="H479" s="9">
        <f t="shared" si="30"/>
        <v>6768</v>
      </c>
      <c r="I479" s="9">
        <f t="shared" si="31"/>
        <v>44368</v>
      </c>
      <c r="J479" s="60"/>
      <c r="K479" s="59"/>
      <c r="L479" s="61"/>
      <c r="M479" s="9"/>
    </row>
    <row r="480" spans="1:13" ht="15" customHeight="1" x14ac:dyDescent="0.3">
      <c r="A480" s="6">
        <v>66502</v>
      </c>
      <c r="B480" s="45" t="s">
        <v>188</v>
      </c>
      <c r="C480" s="56">
        <v>45651</v>
      </c>
      <c r="D480" s="57">
        <v>2126</v>
      </c>
      <c r="E480" s="59">
        <v>7</v>
      </c>
      <c r="F480" s="59">
        <v>4700</v>
      </c>
      <c r="G480" s="9">
        <f t="shared" si="29"/>
        <v>32900</v>
      </c>
      <c r="H480" s="9">
        <f t="shared" si="30"/>
        <v>5922</v>
      </c>
      <c r="I480" s="9">
        <f t="shared" si="31"/>
        <v>38822</v>
      </c>
      <c r="J480" s="60"/>
      <c r="K480" s="59"/>
      <c r="L480" s="61"/>
      <c r="M480" s="9"/>
    </row>
    <row r="481" spans="1:13" ht="15" customHeight="1" x14ac:dyDescent="0.3">
      <c r="A481" s="6">
        <v>66502</v>
      </c>
      <c r="B481" s="45" t="s">
        <v>188</v>
      </c>
      <c r="C481" s="56">
        <v>45651</v>
      </c>
      <c r="D481" s="57">
        <v>2127</v>
      </c>
      <c r="E481" s="59">
        <v>7</v>
      </c>
      <c r="F481" s="59">
        <v>4350</v>
      </c>
      <c r="G481" s="9">
        <f t="shared" si="29"/>
        <v>30450</v>
      </c>
      <c r="H481" s="9">
        <f t="shared" si="30"/>
        <v>5481</v>
      </c>
      <c r="I481" s="9">
        <f t="shared" si="31"/>
        <v>35931</v>
      </c>
      <c r="J481" s="60"/>
      <c r="K481" s="59"/>
      <c r="L481" s="61"/>
      <c r="M481" s="9"/>
    </row>
    <row r="482" spans="1:13" ht="15" customHeight="1" x14ac:dyDescent="0.3">
      <c r="A482" s="6">
        <v>66502</v>
      </c>
      <c r="B482" s="45" t="s">
        <v>188</v>
      </c>
      <c r="C482" s="56">
        <v>45651</v>
      </c>
      <c r="D482" s="57">
        <v>2128</v>
      </c>
      <c r="E482" s="59">
        <v>7</v>
      </c>
      <c r="F482" s="59">
        <v>4700</v>
      </c>
      <c r="G482" s="9">
        <f t="shared" si="29"/>
        <v>32900</v>
      </c>
      <c r="H482" s="9">
        <f t="shared" si="30"/>
        <v>5922</v>
      </c>
      <c r="I482" s="9">
        <f t="shared" si="31"/>
        <v>38822</v>
      </c>
      <c r="J482" s="60"/>
      <c r="K482" s="59"/>
      <c r="L482" s="61"/>
      <c r="M482" s="9"/>
    </row>
    <row r="483" spans="1:13" ht="15" customHeight="1" x14ac:dyDescent="0.3">
      <c r="A483" s="6">
        <v>66502</v>
      </c>
      <c r="B483" s="45" t="s">
        <v>188</v>
      </c>
      <c r="C483" s="56">
        <v>45652</v>
      </c>
      <c r="D483" s="57">
        <v>2135</v>
      </c>
      <c r="E483" s="59">
        <v>8</v>
      </c>
      <c r="F483" s="59">
        <v>4700</v>
      </c>
      <c r="G483" s="9">
        <f t="shared" si="29"/>
        <v>37600</v>
      </c>
      <c r="H483" s="9">
        <f t="shared" si="30"/>
        <v>6768</v>
      </c>
      <c r="I483" s="9">
        <f t="shared" si="31"/>
        <v>44368</v>
      </c>
      <c r="J483" s="60"/>
      <c r="K483" s="59"/>
      <c r="L483" s="61"/>
      <c r="M483" s="9"/>
    </row>
    <row r="484" spans="1:13" ht="15" customHeight="1" x14ac:dyDescent="0.3">
      <c r="A484" s="6">
        <v>66502</v>
      </c>
      <c r="B484" s="45" t="s">
        <v>188</v>
      </c>
      <c r="C484" s="56">
        <v>45652</v>
      </c>
      <c r="D484" s="57">
        <v>2136</v>
      </c>
      <c r="E484" s="59">
        <v>7</v>
      </c>
      <c r="F484" s="59">
        <v>4350</v>
      </c>
      <c r="G484" s="9">
        <f t="shared" si="29"/>
        <v>30450</v>
      </c>
      <c r="H484" s="9">
        <f t="shared" si="30"/>
        <v>5481</v>
      </c>
      <c r="I484" s="9">
        <f t="shared" si="31"/>
        <v>35931</v>
      </c>
      <c r="J484" s="60"/>
      <c r="K484" s="59"/>
      <c r="L484" s="61"/>
      <c r="M484" s="9"/>
    </row>
    <row r="485" spans="1:13" ht="15" customHeight="1" x14ac:dyDescent="0.3">
      <c r="A485" s="6">
        <v>66502</v>
      </c>
      <c r="B485" s="45" t="s">
        <v>188</v>
      </c>
      <c r="C485" s="56">
        <v>45652</v>
      </c>
      <c r="D485" s="57">
        <v>2137</v>
      </c>
      <c r="E485" s="59">
        <v>7</v>
      </c>
      <c r="F485" s="59">
        <v>4700</v>
      </c>
      <c r="G485" s="9">
        <f t="shared" si="29"/>
        <v>32900</v>
      </c>
      <c r="H485" s="9">
        <f t="shared" si="30"/>
        <v>5922</v>
      </c>
      <c r="I485" s="9">
        <f t="shared" si="31"/>
        <v>38822</v>
      </c>
      <c r="J485" s="60"/>
      <c r="K485" s="59"/>
      <c r="L485" s="61"/>
      <c r="M485" s="9"/>
    </row>
    <row r="486" spans="1:13" ht="15" customHeight="1" x14ac:dyDescent="0.3">
      <c r="A486" s="6">
        <v>66502</v>
      </c>
      <c r="B486" s="45" t="s">
        <v>188</v>
      </c>
      <c r="C486" s="56">
        <v>45656</v>
      </c>
      <c r="D486" s="57">
        <v>2147</v>
      </c>
      <c r="E486" s="59">
        <v>7</v>
      </c>
      <c r="F486" s="59">
        <v>4350</v>
      </c>
      <c r="G486" s="9">
        <f t="shared" si="29"/>
        <v>30450</v>
      </c>
      <c r="H486" s="9">
        <f t="shared" si="30"/>
        <v>5481</v>
      </c>
      <c r="I486" s="9">
        <f t="shared" si="31"/>
        <v>35931</v>
      </c>
      <c r="J486" s="60"/>
      <c r="K486" s="59"/>
      <c r="L486" s="61"/>
      <c r="M486" s="9"/>
    </row>
    <row r="487" spans="1:13" ht="15" customHeight="1" x14ac:dyDescent="0.3">
      <c r="A487" s="6">
        <v>66502</v>
      </c>
      <c r="B487" s="45" t="s">
        <v>188</v>
      </c>
      <c r="C487" s="56">
        <v>45656</v>
      </c>
      <c r="D487" s="57">
        <v>2148</v>
      </c>
      <c r="E487" s="59">
        <v>8</v>
      </c>
      <c r="F487" s="59">
        <v>4350</v>
      </c>
      <c r="G487" s="59">
        <f t="shared" si="29"/>
        <v>34800</v>
      </c>
      <c r="H487" s="59">
        <f t="shared" si="30"/>
        <v>6264</v>
      </c>
      <c r="I487" s="59">
        <f t="shared" si="31"/>
        <v>41064</v>
      </c>
      <c r="J487" s="79"/>
      <c r="K487" s="9"/>
      <c r="L487" s="9"/>
      <c r="M487" s="9"/>
    </row>
    <row r="488" spans="1:13" ht="15" customHeight="1" x14ac:dyDescent="0.3">
      <c r="A488" s="6">
        <v>66502</v>
      </c>
      <c r="B488" s="45" t="s">
        <v>188</v>
      </c>
      <c r="C488" s="7">
        <v>45674</v>
      </c>
      <c r="D488" s="8">
        <v>2295</v>
      </c>
      <c r="E488" s="9">
        <v>8</v>
      </c>
      <c r="F488" s="59">
        <v>4350</v>
      </c>
      <c r="G488" s="59">
        <f t="shared" si="29"/>
        <v>34800</v>
      </c>
      <c r="H488" s="59">
        <f t="shared" si="30"/>
        <v>6264</v>
      </c>
      <c r="I488" s="59">
        <f t="shared" si="31"/>
        <v>41064</v>
      </c>
      <c r="J488" s="79"/>
      <c r="K488" s="9"/>
      <c r="L488" s="9"/>
      <c r="M488" s="62"/>
    </row>
    <row r="489" spans="1:13" ht="15" customHeight="1" x14ac:dyDescent="0.3">
      <c r="A489" s="6">
        <v>66502</v>
      </c>
      <c r="B489" s="45" t="s">
        <v>188</v>
      </c>
      <c r="C489" s="7">
        <v>45676</v>
      </c>
      <c r="D489" s="8">
        <v>2306</v>
      </c>
      <c r="E489" s="9">
        <v>7</v>
      </c>
      <c r="F489" s="59">
        <v>4350</v>
      </c>
      <c r="G489" s="59">
        <f t="shared" si="29"/>
        <v>30450</v>
      </c>
      <c r="H489" s="59">
        <f t="shared" si="30"/>
        <v>5481</v>
      </c>
      <c r="I489" s="59">
        <f t="shared" si="31"/>
        <v>35931</v>
      </c>
      <c r="J489" s="79"/>
      <c r="K489" s="9"/>
      <c r="L489" s="9"/>
      <c r="M489" s="62"/>
    </row>
    <row r="490" spans="1:13" ht="15" customHeight="1" x14ac:dyDescent="0.3">
      <c r="A490" s="6">
        <v>66502</v>
      </c>
      <c r="B490" s="45" t="s">
        <v>188</v>
      </c>
      <c r="C490" s="7">
        <v>45680</v>
      </c>
      <c r="D490" s="8">
        <v>2327</v>
      </c>
      <c r="E490" s="9">
        <v>7</v>
      </c>
      <c r="F490" s="59">
        <v>4350</v>
      </c>
      <c r="G490" s="59">
        <f t="shared" si="29"/>
        <v>30450</v>
      </c>
      <c r="H490" s="59">
        <f t="shared" si="30"/>
        <v>5481</v>
      </c>
      <c r="I490" s="59">
        <f t="shared" si="31"/>
        <v>35931</v>
      </c>
      <c r="J490" s="79"/>
      <c r="K490" s="9"/>
      <c r="L490" s="9"/>
      <c r="M490" s="62"/>
    </row>
    <row r="491" spans="1:13" ht="15" customHeight="1" x14ac:dyDescent="0.3">
      <c r="A491" s="6">
        <v>66502</v>
      </c>
      <c r="B491" s="45" t="s">
        <v>188</v>
      </c>
      <c r="C491" s="7">
        <v>45680</v>
      </c>
      <c r="D491" s="8">
        <v>2328</v>
      </c>
      <c r="E491" s="9">
        <v>7</v>
      </c>
      <c r="F491" s="59">
        <v>4350</v>
      </c>
      <c r="G491" s="59">
        <f t="shared" si="29"/>
        <v>30450</v>
      </c>
      <c r="H491" s="59">
        <f t="shared" si="30"/>
        <v>5481</v>
      </c>
      <c r="I491" s="59">
        <f t="shared" si="31"/>
        <v>35931</v>
      </c>
      <c r="J491" s="79"/>
      <c r="K491" s="9"/>
      <c r="L491" s="9"/>
      <c r="M491" s="62"/>
    </row>
    <row r="492" spans="1:13" ht="15" customHeight="1" x14ac:dyDescent="0.3">
      <c r="A492" s="6">
        <v>66502</v>
      </c>
      <c r="B492" s="45" t="s">
        <v>188</v>
      </c>
      <c r="C492" s="7">
        <v>45681</v>
      </c>
      <c r="D492" s="8">
        <v>2363</v>
      </c>
      <c r="E492" s="9">
        <v>8</v>
      </c>
      <c r="F492" s="59">
        <v>4350</v>
      </c>
      <c r="G492" s="59">
        <f t="shared" si="29"/>
        <v>34800</v>
      </c>
      <c r="H492" s="59">
        <f t="shared" si="30"/>
        <v>6264</v>
      </c>
      <c r="I492" s="59">
        <f t="shared" si="31"/>
        <v>41064</v>
      </c>
      <c r="J492" s="79"/>
      <c r="K492" s="9"/>
      <c r="L492" s="9"/>
      <c r="M492" s="62"/>
    </row>
    <row r="493" spans="1:13" ht="15" customHeight="1" x14ac:dyDescent="0.3">
      <c r="A493" s="6">
        <v>66502</v>
      </c>
      <c r="B493" s="45" t="s">
        <v>188</v>
      </c>
      <c r="C493" s="7">
        <v>45682</v>
      </c>
      <c r="D493" s="8">
        <v>2374</v>
      </c>
      <c r="E493" s="9">
        <v>7</v>
      </c>
      <c r="F493" s="59">
        <v>4350</v>
      </c>
      <c r="G493" s="59">
        <f t="shared" si="29"/>
        <v>30450</v>
      </c>
      <c r="H493" s="59">
        <f t="shared" si="30"/>
        <v>5481</v>
      </c>
      <c r="I493" s="59">
        <f t="shared" si="31"/>
        <v>35931</v>
      </c>
      <c r="J493" s="79"/>
      <c r="K493" s="9"/>
      <c r="L493" s="9"/>
      <c r="M493" s="62"/>
    </row>
    <row r="494" spans="1:13" ht="15" customHeight="1" x14ac:dyDescent="0.3">
      <c r="A494" s="6">
        <v>66502</v>
      </c>
      <c r="B494" s="45" t="s">
        <v>188</v>
      </c>
      <c r="C494" s="7">
        <v>45684</v>
      </c>
      <c r="D494" s="8">
        <v>2394</v>
      </c>
      <c r="E494" s="9">
        <v>7</v>
      </c>
      <c r="F494" s="59">
        <v>4350</v>
      </c>
      <c r="G494" s="59">
        <f t="shared" si="29"/>
        <v>30450</v>
      </c>
      <c r="H494" s="59">
        <f t="shared" si="30"/>
        <v>5481</v>
      </c>
      <c r="I494" s="59">
        <f t="shared" si="31"/>
        <v>35931</v>
      </c>
      <c r="J494" s="79"/>
      <c r="K494" s="9"/>
      <c r="L494" s="9"/>
      <c r="M494" s="62"/>
    </row>
    <row r="495" spans="1:13" ht="15" customHeight="1" x14ac:dyDescent="0.3">
      <c r="A495" s="6">
        <v>66502</v>
      </c>
      <c r="B495" s="45" t="s">
        <v>188</v>
      </c>
      <c r="C495" s="7">
        <v>45684</v>
      </c>
      <c r="D495" s="8">
        <v>2395</v>
      </c>
      <c r="E495" s="9">
        <v>7</v>
      </c>
      <c r="F495" s="59">
        <v>4350</v>
      </c>
      <c r="G495" s="59">
        <f t="shared" si="29"/>
        <v>30450</v>
      </c>
      <c r="H495" s="59">
        <f t="shared" si="30"/>
        <v>5481</v>
      </c>
      <c r="I495" s="59">
        <f t="shared" si="31"/>
        <v>35931</v>
      </c>
      <c r="J495" s="79"/>
      <c r="K495" s="9"/>
      <c r="L495" s="9"/>
      <c r="M495" s="62"/>
    </row>
    <row r="496" spans="1:13" ht="15" customHeight="1" x14ac:dyDescent="0.3">
      <c r="A496" s="6">
        <v>66502</v>
      </c>
      <c r="B496" s="45" t="s">
        <v>188</v>
      </c>
      <c r="C496" s="7">
        <v>45685</v>
      </c>
      <c r="D496" s="8">
        <v>2402</v>
      </c>
      <c r="E496" s="9">
        <v>7</v>
      </c>
      <c r="F496" s="59">
        <v>4350</v>
      </c>
      <c r="G496" s="59">
        <f t="shared" si="29"/>
        <v>30450</v>
      </c>
      <c r="H496" s="59">
        <f t="shared" si="30"/>
        <v>5481</v>
      </c>
      <c r="I496" s="59">
        <f t="shared" si="31"/>
        <v>35931</v>
      </c>
      <c r="J496" s="79"/>
      <c r="K496" s="9"/>
      <c r="L496" s="9"/>
      <c r="M496" s="62"/>
    </row>
    <row r="497" spans="1:13" ht="15" customHeight="1" x14ac:dyDescent="0.3">
      <c r="A497" s="6">
        <v>66502</v>
      </c>
      <c r="B497" s="45" t="s">
        <v>188</v>
      </c>
      <c r="C497" s="7">
        <v>45686</v>
      </c>
      <c r="D497" s="8">
        <v>2406</v>
      </c>
      <c r="E497" s="9">
        <v>7</v>
      </c>
      <c r="F497" s="59">
        <v>4350</v>
      </c>
      <c r="G497" s="59">
        <f t="shared" si="29"/>
        <v>30450</v>
      </c>
      <c r="H497" s="59">
        <f t="shared" si="30"/>
        <v>5481</v>
      </c>
      <c r="I497" s="59">
        <f t="shared" si="31"/>
        <v>35931</v>
      </c>
      <c r="J497" s="79"/>
      <c r="K497" s="9"/>
      <c r="L497" s="9"/>
      <c r="M497" s="62"/>
    </row>
    <row r="498" spans="1:13" ht="15" customHeight="1" x14ac:dyDescent="0.3">
      <c r="A498" s="6">
        <v>66502</v>
      </c>
      <c r="B498" s="45" t="s">
        <v>188</v>
      </c>
      <c r="C498" s="7">
        <v>45687</v>
      </c>
      <c r="D498" s="8">
        <v>2414</v>
      </c>
      <c r="E498" s="9">
        <v>7</v>
      </c>
      <c r="F498" s="59">
        <v>4350</v>
      </c>
      <c r="G498" s="59">
        <f t="shared" si="29"/>
        <v>30450</v>
      </c>
      <c r="H498" s="59">
        <f t="shared" si="30"/>
        <v>5481</v>
      </c>
      <c r="I498" s="59">
        <f t="shared" si="31"/>
        <v>35931</v>
      </c>
      <c r="J498" s="79"/>
      <c r="K498" s="9"/>
      <c r="L498" s="9"/>
      <c r="M498" s="62"/>
    </row>
    <row r="499" spans="1:13" ht="15" customHeight="1" x14ac:dyDescent="0.3">
      <c r="A499" s="6">
        <v>66502</v>
      </c>
      <c r="B499" s="45" t="s">
        <v>188</v>
      </c>
      <c r="C499" s="7">
        <v>45687</v>
      </c>
      <c r="D499" s="8">
        <v>2415</v>
      </c>
      <c r="E499" s="9">
        <v>7</v>
      </c>
      <c r="F499" s="9">
        <v>4350</v>
      </c>
      <c r="G499" s="9">
        <f t="shared" si="29"/>
        <v>30450</v>
      </c>
      <c r="H499" s="9">
        <f t="shared" si="30"/>
        <v>5481</v>
      </c>
      <c r="I499" s="9">
        <f t="shared" si="31"/>
        <v>35931</v>
      </c>
      <c r="J499" s="79"/>
      <c r="K499" s="9"/>
      <c r="L499" s="9"/>
      <c r="M499" s="62"/>
    </row>
    <row r="500" spans="1:13" ht="15" customHeight="1" x14ac:dyDescent="0.3">
      <c r="A500" s="6">
        <v>66502</v>
      </c>
      <c r="B500" s="45" t="s">
        <v>188</v>
      </c>
      <c r="C500" s="7">
        <v>45687</v>
      </c>
      <c r="D500" s="8">
        <v>2416</v>
      </c>
      <c r="E500" s="9">
        <v>7</v>
      </c>
      <c r="F500" s="9">
        <v>4350</v>
      </c>
      <c r="G500" s="9">
        <f t="shared" si="29"/>
        <v>30450</v>
      </c>
      <c r="H500" s="9">
        <f t="shared" si="30"/>
        <v>5481</v>
      </c>
      <c r="I500" s="9">
        <f t="shared" si="31"/>
        <v>35931</v>
      </c>
      <c r="J500" s="79"/>
      <c r="K500" s="9"/>
      <c r="L500" s="9"/>
      <c r="M500" s="62"/>
    </row>
    <row r="501" spans="1:13" ht="15" customHeight="1" x14ac:dyDescent="0.3">
      <c r="A501" s="6">
        <v>66502</v>
      </c>
      <c r="B501" s="45" t="s">
        <v>188</v>
      </c>
      <c r="C501" s="7">
        <v>45689</v>
      </c>
      <c r="D501" s="8">
        <v>2453</v>
      </c>
      <c r="E501" s="9">
        <v>7</v>
      </c>
      <c r="F501" s="9">
        <v>4350</v>
      </c>
      <c r="G501" s="9">
        <f t="shared" si="29"/>
        <v>30450</v>
      </c>
      <c r="H501" s="9">
        <f t="shared" si="30"/>
        <v>5481</v>
      </c>
      <c r="I501" s="9">
        <f t="shared" si="31"/>
        <v>35931</v>
      </c>
      <c r="J501" s="79"/>
      <c r="K501" s="9"/>
      <c r="L501" s="9"/>
      <c r="M501" s="62"/>
    </row>
    <row r="502" spans="1:13" ht="15" customHeight="1" x14ac:dyDescent="0.3">
      <c r="A502" s="6">
        <v>66502</v>
      </c>
      <c r="B502" s="45" t="s">
        <v>188</v>
      </c>
      <c r="C502" s="7">
        <v>45689</v>
      </c>
      <c r="D502" s="8">
        <v>2454</v>
      </c>
      <c r="E502" s="9">
        <v>7</v>
      </c>
      <c r="F502" s="9">
        <v>4350</v>
      </c>
      <c r="G502" s="9">
        <f t="shared" si="29"/>
        <v>30450</v>
      </c>
      <c r="H502" s="9">
        <f t="shared" si="30"/>
        <v>5481</v>
      </c>
      <c r="I502" s="9">
        <f t="shared" si="31"/>
        <v>35931</v>
      </c>
      <c r="J502" s="79"/>
      <c r="K502" s="9"/>
      <c r="L502" s="9"/>
      <c r="M502" s="62"/>
    </row>
    <row r="503" spans="1:13" ht="15" customHeight="1" thickBot="1" x14ac:dyDescent="0.35">
      <c r="A503" s="48"/>
      <c r="B503" s="49"/>
      <c r="C503" s="80"/>
      <c r="D503" s="55"/>
      <c r="E503" s="55"/>
      <c r="F503" s="50"/>
      <c r="G503" s="50"/>
      <c r="H503" s="50"/>
      <c r="I503" s="50"/>
      <c r="J503" s="51"/>
      <c r="K503" s="50"/>
      <c r="L503" s="50"/>
      <c r="M503" s="62"/>
    </row>
    <row r="504" spans="1:13" ht="15" customHeight="1" x14ac:dyDescent="0.3">
      <c r="A504" s="11"/>
      <c r="B504" s="12"/>
      <c r="C504" s="13"/>
      <c r="D504" s="15">
        <f>SUM(D8:D503)</f>
        <v>776497</v>
      </c>
      <c r="E504" s="15">
        <f t="shared" ref="E504:I504" si="32">SUM(E8:E503)</f>
        <v>3732</v>
      </c>
      <c r="F504" s="15">
        <f t="shared" si="32"/>
        <v>2282225</v>
      </c>
      <c r="G504" s="15">
        <f t="shared" si="32"/>
        <v>17210000</v>
      </c>
      <c r="H504" s="15">
        <f t="shared" si="32"/>
        <v>3097800</v>
      </c>
      <c r="I504" s="15">
        <f t="shared" si="32"/>
        <v>20307800</v>
      </c>
      <c r="J504" s="3"/>
      <c r="K504" s="54">
        <f>SUM(K8:K503)</f>
        <v>18836650</v>
      </c>
      <c r="L504" s="14"/>
      <c r="M504" s="15">
        <f>SUM(M8:M503)</f>
        <v>1471150</v>
      </c>
    </row>
    <row r="505" spans="1:13" ht="15" customHeight="1" thickBot="1" x14ac:dyDescent="0.35">
      <c r="A505" s="4"/>
      <c r="B505" s="4"/>
      <c r="C505" s="4"/>
      <c r="D505" s="4"/>
      <c r="E505" s="4"/>
      <c r="F505" s="4"/>
      <c r="G505" s="4"/>
      <c r="H505" s="16"/>
      <c r="I505" s="16"/>
      <c r="J505" s="16"/>
      <c r="K505" s="55">
        <f>I504-K504</f>
        <v>1471150</v>
      </c>
      <c r="L505" s="4"/>
      <c r="M505" s="16"/>
    </row>
    <row r="507" spans="1:13" ht="15" customHeight="1" x14ac:dyDescent="0.3">
      <c r="H507" s="52"/>
    </row>
    <row r="509" spans="1:13" ht="15" customHeight="1" thickBot="1" x14ac:dyDescent="0.35"/>
    <row r="510" spans="1:13" ht="15" customHeight="1" thickBot="1" x14ac:dyDescent="0.35">
      <c r="F510" s="83" t="s">
        <v>3</v>
      </c>
      <c r="G510" s="84"/>
      <c r="H510" s="85"/>
    </row>
    <row r="511" spans="1:13" ht="15" customHeight="1" thickBot="1" x14ac:dyDescent="0.35">
      <c r="F511" s="86" t="s">
        <v>186</v>
      </c>
      <c r="G511" s="87"/>
      <c r="H511" s="88"/>
    </row>
    <row r="512" spans="1:13" ht="15" customHeight="1" thickBot="1" x14ac:dyDescent="0.35">
      <c r="F512" s="86" t="s">
        <v>187</v>
      </c>
      <c r="G512" s="88"/>
      <c r="H512" s="82">
        <f>K505</f>
        <v>1471150</v>
      </c>
    </row>
    <row r="513" spans="6:8" ht="15" customHeight="1" thickBot="1" x14ac:dyDescent="0.35">
      <c r="F513" s="89"/>
      <c r="G513" s="90"/>
      <c r="H513" s="81"/>
    </row>
    <row r="514" spans="6:8" ht="15" customHeight="1" thickBot="1" x14ac:dyDescent="0.35">
      <c r="F514" s="89"/>
      <c r="G514" s="90"/>
      <c r="H514" s="81"/>
    </row>
  </sheetData>
  <mergeCells count="13">
    <mergeCell ref="B1:D1"/>
    <mergeCell ref="C4:E4"/>
    <mergeCell ref="C345:C346"/>
    <mergeCell ref="D345:D346"/>
    <mergeCell ref="C218:C219"/>
    <mergeCell ref="D218:D219"/>
    <mergeCell ref="C97:C98"/>
    <mergeCell ref="D97:D98"/>
    <mergeCell ref="F510:H510"/>
    <mergeCell ref="F511:H511"/>
    <mergeCell ref="F512:G512"/>
    <mergeCell ref="F513:G513"/>
    <mergeCell ref="F514:G514"/>
  </mergeCells>
  <pageMargins left="0.11811023622047245" right="0.11811023622047245" top="0.15748031496062992" bottom="0.15748031496062992" header="0.31496062992125984" footer="0.31496062992125984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D6D3B-7A0C-4B7A-BF8C-D2D26E0108F5}">
  <sheetPr>
    <pageSetUpPr fitToPage="1"/>
  </sheetPr>
  <dimension ref="B2:V65"/>
  <sheetViews>
    <sheetView zoomScaleNormal="100" workbookViewId="0">
      <pane ySplit="2" topLeftCell="A45" activePane="bottomLeft" state="frozen"/>
      <selection activeCell="O65" sqref="O65"/>
      <selection pane="bottomLeft" activeCell="Q15" sqref="Q15:Q60"/>
    </sheetView>
  </sheetViews>
  <sheetFormatPr defaultColWidth="9.109375" defaultRowHeight="14.4" x14ac:dyDescent="0.3"/>
  <cols>
    <col min="1" max="1" width="5" style="26" customWidth="1"/>
    <col min="2" max="2" width="4.6640625" style="33" customWidth="1"/>
    <col min="3" max="3" width="22.44140625" style="26" bestFit="1" customWidth="1"/>
    <col min="4" max="4" width="15.6640625" style="26" bestFit="1" customWidth="1"/>
    <col min="5" max="5" width="7.109375" style="26" customWidth="1"/>
    <col min="6" max="6" width="6.6640625" style="26" customWidth="1"/>
    <col min="7" max="8" width="7.6640625" style="26" customWidth="1"/>
    <col min="9" max="9" width="12" style="26" customWidth="1"/>
    <col min="10" max="10" width="13" style="26" customWidth="1"/>
    <col min="11" max="13" width="7.6640625" style="26" customWidth="1"/>
    <col min="14" max="14" width="7.44140625" style="26" customWidth="1"/>
    <col min="15" max="15" width="7.33203125" style="26" customWidth="1"/>
    <col min="16" max="16" width="7.44140625" style="26" customWidth="1"/>
    <col min="17" max="17" width="11.33203125" style="26" customWidth="1"/>
    <col min="18" max="18" width="11.88671875" style="26" customWidth="1"/>
    <col min="19" max="19" width="10.109375" style="26" customWidth="1"/>
    <col min="20" max="16384" width="9.109375" style="26"/>
  </cols>
  <sheetData>
    <row r="2" spans="2:21" s="22" customFormat="1" ht="43.2" x14ac:dyDescent="0.3">
      <c r="B2" s="17" t="s">
        <v>37</v>
      </c>
      <c r="C2" s="18" t="s">
        <v>38</v>
      </c>
      <c r="D2" s="18" t="s">
        <v>39</v>
      </c>
      <c r="E2" s="18" t="s">
        <v>40</v>
      </c>
      <c r="F2" s="18" t="s">
        <v>41</v>
      </c>
      <c r="G2" s="19" t="s">
        <v>42</v>
      </c>
      <c r="H2" s="19" t="s">
        <v>43</v>
      </c>
      <c r="I2" s="19" t="s">
        <v>44</v>
      </c>
      <c r="J2" s="19" t="s">
        <v>45</v>
      </c>
      <c r="K2" s="20" t="s">
        <v>46</v>
      </c>
      <c r="L2" s="20" t="s">
        <v>47</v>
      </c>
      <c r="M2" s="20" t="s">
        <v>48</v>
      </c>
      <c r="N2" s="20" t="s">
        <v>49</v>
      </c>
      <c r="O2" s="20" t="s">
        <v>50</v>
      </c>
      <c r="P2" s="20" t="s">
        <v>51</v>
      </c>
      <c r="Q2" s="17" t="s">
        <v>52</v>
      </c>
      <c r="R2" s="21" t="s">
        <v>53</v>
      </c>
      <c r="S2" s="17" t="s">
        <v>54</v>
      </c>
    </row>
    <row r="3" spans="2:21" x14ac:dyDescent="0.3">
      <c r="B3" s="18">
        <v>1</v>
      </c>
      <c r="C3" s="23" t="s">
        <v>55</v>
      </c>
      <c r="D3" s="23" t="s">
        <v>56</v>
      </c>
      <c r="E3" s="23" t="s">
        <v>57</v>
      </c>
      <c r="F3" s="23"/>
      <c r="G3" s="24" t="e">
        <f>SUMIF('[1]RMC-1'!$J$5:$J$42,'RMC-SUMMARY'!C3,'[1]RMC-1'!$F$5:$F$42)</f>
        <v>#VALUE!</v>
      </c>
      <c r="H3" s="24" t="e">
        <f>SUMIF('[1]RMC-2'!$J$5:$J$89,'RMC-SUMMARY'!C3,'[1]RMC-2'!$F$5:$F$89)</f>
        <v>#VALUE!</v>
      </c>
      <c r="I3" s="24" t="e">
        <f>SUMIF('[1]RMC-3'!$J$5:$J$54,'RMC-SUMMARY'!C3,'[1]RMC-3'!$F$5:$F$54)</f>
        <v>#VALUE!</v>
      </c>
      <c r="J3" s="24" t="e">
        <f>SUMIF('[1]RMC-4'!$J$5:$J$63,'RMC-SUMMARY'!C3,'[1]RMC-4'!$F$5:$F$63)</f>
        <v>#VALUE!</v>
      </c>
      <c r="K3" s="24" t="e">
        <f>SUMIF('[1]RMC-5'!$J$5:$J$85,'RMC-SUMMARY'!C3,'[1]RMC-5'!$F$5:$F$85)</f>
        <v>#VALUE!</v>
      </c>
      <c r="L3" s="24" t="e">
        <f>SUMIF('[1]RMC-6'!$J$5:$J$92,'RMC-SUMMARY'!C3,'[1]RMC-6'!$F$5:$F$92)</f>
        <v>#VALUE!</v>
      </c>
      <c r="M3" s="24" t="e">
        <f>SUMIF('[1]RMC-7'!$J$5:$J$90,'RMC-SUMMARY'!C3,'[1]RMC-7'!$F$5:$F$90)</f>
        <v>#VALUE!</v>
      </c>
      <c r="N3" s="24" t="e">
        <f>SUMIF('[1]RMC-8'!$J$5:$J$90,'RMC-SUMMARY'!C3,'[1]RMC-8'!$F$5:$F$90)</f>
        <v>#VALUE!</v>
      </c>
      <c r="O3" s="24" t="e">
        <f>SUMIF('[1]RMC-9'!$J$5:$J$90,'RMC-SUMMARY'!C3,'[1]RMC-9'!$F$5:$F$90)</f>
        <v>#VALUE!</v>
      </c>
      <c r="P3" s="24" t="e">
        <f>SUMIF('[1]RMC-10'!$J$5:$J$90,'RMC-SUMMARY'!C3,'[1]RMC-10'!$F$5:$F$90)</f>
        <v>#VALUE!</v>
      </c>
      <c r="Q3" s="25" t="e">
        <f t="shared" ref="Q3:Q48" si="0">SUM(F3:P3)</f>
        <v>#VALUE!</v>
      </c>
      <c r="R3" s="23">
        <v>275</v>
      </c>
      <c r="S3" s="24" t="e">
        <f t="shared" ref="S3:S48" si="1">+R3/Q3</f>
        <v>#VALUE!</v>
      </c>
      <c r="U3" s="26">
        <v>0.45</v>
      </c>
    </row>
    <row r="4" spans="2:21" x14ac:dyDescent="0.3">
      <c r="B4" s="18">
        <v>2</v>
      </c>
      <c r="C4" s="23" t="s">
        <v>58</v>
      </c>
      <c r="D4" s="23" t="s">
        <v>59</v>
      </c>
      <c r="E4" s="23" t="s">
        <v>57</v>
      </c>
      <c r="F4" s="23"/>
      <c r="G4" s="24" t="e">
        <f>SUMIF('[1]RMC-1'!$J$5:$J$42,'RMC-SUMMARY'!C4,'[1]RMC-1'!$F$5:$F$42)</f>
        <v>#VALUE!</v>
      </c>
      <c r="H4" s="24" t="e">
        <f>SUMIF('[1]RMC-2'!$J$5:$J$89,'RMC-SUMMARY'!C4,'[1]RMC-2'!$F$5:$F$89)</f>
        <v>#VALUE!</v>
      </c>
      <c r="I4" s="24" t="e">
        <f>SUMIF('[1]RMC-3'!$J$5:$J$54,'RMC-SUMMARY'!C4,'[1]RMC-3'!$F$5:$F$54)</f>
        <v>#VALUE!</v>
      </c>
      <c r="J4" s="24" t="e">
        <f>SUMIF('[1]RMC-4'!$J$5:$J$63,'RMC-SUMMARY'!C4,'[1]RMC-4'!$F$5:$F$63)</f>
        <v>#VALUE!</v>
      </c>
      <c r="K4" s="24" t="e">
        <f>SUMIF('[1]RMC-5'!$J$5:$J$85,'RMC-SUMMARY'!C4,'[1]RMC-5'!$F$5:$F$85)</f>
        <v>#VALUE!</v>
      </c>
      <c r="L4" s="24" t="e">
        <f>SUMIF('[1]RMC-6'!$J$5:$J$92,'RMC-SUMMARY'!C4,'[1]RMC-6'!$F$5:$F$92)</f>
        <v>#VALUE!</v>
      </c>
      <c r="M4" s="24" t="e">
        <f>SUMIF('[1]RMC-7'!$J$5:$J$90,'RMC-SUMMARY'!C4,'[1]RMC-7'!$F$5:$F$90)</f>
        <v>#VALUE!</v>
      </c>
      <c r="N4" s="24" t="e">
        <f>SUMIF('[1]RMC-8'!$J$5:$J$90,'RMC-SUMMARY'!C4,'[1]RMC-8'!$F$5:$F$90)</f>
        <v>#VALUE!</v>
      </c>
      <c r="O4" s="24" t="e">
        <f>SUMIF('[1]RMC-9'!$J$5:$J$90,'RMC-SUMMARY'!C4,'[1]RMC-9'!$F$5:$F$90)</f>
        <v>#VALUE!</v>
      </c>
      <c r="P4" s="24" t="e">
        <f>SUMIF('[1]RMC-10'!$J$5:$J$90,'RMC-SUMMARY'!C4,'[1]RMC-10'!$F$5:$F$90)</f>
        <v>#VALUE!</v>
      </c>
      <c r="Q4" s="25" t="e">
        <f t="shared" si="0"/>
        <v>#VALUE!</v>
      </c>
      <c r="R4" s="23">
        <v>250</v>
      </c>
      <c r="S4" s="24" t="e">
        <f t="shared" si="1"/>
        <v>#VALUE!</v>
      </c>
    </row>
    <row r="5" spans="2:21" x14ac:dyDescent="0.3">
      <c r="B5" s="18">
        <v>3</v>
      </c>
      <c r="C5" s="27" t="s">
        <v>60</v>
      </c>
      <c r="D5" s="23" t="s">
        <v>61</v>
      </c>
      <c r="E5" s="23" t="s">
        <v>57</v>
      </c>
      <c r="F5" s="23"/>
      <c r="G5" s="24" t="e">
        <f>SUMIF('[1]RMC-1'!$J$5:$J$42,'RMC-SUMMARY'!C5,'[1]RMC-1'!$F$5:$F$42)</f>
        <v>#VALUE!</v>
      </c>
      <c r="H5" s="24" t="e">
        <f>SUMIF('[1]RMC-2'!$J$5:$J$89,'RMC-SUMMARY'!C5,'[1]RMC-2'!$F$5:$F$89)</f>
        <v>#VALUE!</v>
      </c>
      <c r="I5" s="24" t="e">
        <f>SUMIF('[1]RMC-3'!$J$5:$J$54,'RMC-SUMMARY'!C5,'[1]RMC-3'!$F$5:$F$54)</f>
        <v>#VALUE!</v>
      </c>
      <c r="J5" s="24" t="e">
        <f>SUMIF('[1]RMC-4'!$J$5:$J$63,'RMC-SUMMARY'!C5,'[1]RMC-4'!$F$5:$F$63)</f>
        <v>#VALUE!</v>
      </c>
      <c r="K5" s="24" t="e">
        <f>SUMIF('[1]RMC-5'!$J$5:$J$85,'RMC-SUMMARY'!C5,'[1]RMC-5'!$F$5:$F$85)</f>
        <v>#VALUE!</v>
      </c>
      <c r="L5" s="24" t="e">
        <f>SUMIF('[1]RMC-6'!$J$5:$J$92,'RMC-SUMMARY'!C5,'[1]RMC-6'!$F$5:$F$92)</f>
        <v>#VALUE!</v>
      </c>
      <c r="M5" s="24" t="e">
        <f>SUMIF('[1]RMC-7'!$J$5:$J$90,'RMC-SUMMARY'!C5,'[1]RMC-7'!$F$5:$F$90)</f>
        <v>#VALUE!</v>
      </c>
      <c r="N5" s="24" t="e">
        <f>SUMIF('[1]RMC-8'!$J$5:$J$90,'RMC-SUMMARY'!C5,'[1]RMC-8'!$F$5:$F$90)</f>
        <v>#VALUE!</v>
      </c>
      <c r="O5" s="24" t="e">
        <f>SUMIF('[1]RMC-9'!$J$5:$J$90,'RMC-SUMMARY'!C5,'[1]RMC-9'!$F$5:$F$90)</f>
        <v>#VALUE!</v>
      </c>
      <c r="P5" s="24" t="e">
        <f>SUMIF('[1]RMC-10'!$J$5:$J$90,'RMC-SUMMARY'!C5,'[1]RMC-10'!$F$5:$F$90)</f>
        <v>#VALUE!</v>
      </c>
      <c r="Q5" s="25" t="e">
        <f t="shared" si="0"/>
        <v>#VALUE!</v>
      </c>
      <c r="R5" s="23">
        <v>2574</v>
      </c>
      <c r="S5" s="24" t="e">
        <f t="shared" si="1"/>
        <v>#VALUE!</v>
      </c>
    </row>
    <row r="6" spans="2:21" x14ac:dyDescent="0.3">
      <c r="B6" s="18">
        <v>4</v>
      </c>
      <c r="C6" s="23" t="s">
        <v>62</v>
      </c>
      <c r="D6" s="23" t="s">
        <v>56</v>
      </c>
      <c r="E6" s="23" t="s">
        <v>57</v>
      </c>
      <c r="F6" s="23"/>
      <c r="G6" s="24" t="e">
        <f>SUMIF('[1]RMC-1'!$J$5:$J$42,'RMC-SUMMARY'!C6,'[1]RMC-1'!$F$5:$F$42)</f>
        <v>#VALUE!</v>
      </c>
      <c r="H6" s="24" t="e">
        <f>SUMIF('[1]RMC-2'!$J$5:$J$89,'RMC-SUMMARY'!C6,'[1]RMC-2'!$F$5:$F$89)</f>
        <v>#VALUE!</v>
      </c>
      <c r="I6" s="24" t="e">
        <f>SUMIF('[1]RMC-3'!$J$5:$J$54,'RMC-SUMMARY'!C6,'[1]RMC-3'!$F$5:$F$54)</f>
        <v>#VALUE!</v>
      </c>
      <c r="J6" s="24" t="e">
        <f>SUMIF('[1]RMC-4'!$J$5:$J$63,'RMC-SUMMARY'!C6,'[1]RMC-4'!$F$5:$F$63)</f>
        <v>#VALUE!</v>
      </c>
      <c r="K6" s="24" t="e">
        <f>SUMIF('[1]RMC-5'!$J$5:$J$85,'RMC-SUMMARY'!C6,'[1]RMC-5'!$F$5:$F$85)</f>
        <v>#VALUE!</v>
      </c>
      <c r="L6" s="24" t="e">
        <f>SUMIF('[1]RMC-6'!$J$5:$J$92,'RMC-SUMMARY'!C6,'[1]RMC-6'!$F$5:$F$92)</f>
        <v>#VALUE!</v>
      </c>
      <c r="M6" s="24" t="e">
        <f>SUMIF('[1]RMC-7'!$J$5:$J$90,'RMC-SUMMARY'!C6,'[1]RMC-7'!$F$5:$F$90)</f>
        <v>#VALUE!</v>
      </c>
      <c r="N6" s="24" t="e">
        <f>SUMIF('[1]RMC-8'!$J$5:$J$90,'RMC-SUMMARY'!C6,'[1]RMC-8'!$F$5:$F$90)</f>
        <v>#VALUE!</v>
      </c>
      <c r="O6" s="24" t="e">
        <f>SUMIF('[1]RMC-9'!$J$5:$J$90,'RMC-SUMMARY'!C6,'[1]RMC-9'!$F$5:$F$90)</f>
        <v>#VALUE!</v>
      </c>
      <c r="P6" s="24" t="e">
        <f>SUMIF('[1]RMC-10'!$J$5:$J$90,'RMC-SUMMARY'!C6,'[1]RMC-10'!$F$5:$F$90)</f>
        <v>#VALUE!</v>
      </c>
      <c r="Q6" s="25" t="e">
        <f t="shared" si="0"/>
        <v>#VALUE!</v>
      </c>
      <c r="R6" s="23">
        <v>275</v>
      </c>
      <c r="S6" s="24" t="e">
        <f t="shared" si="1"/>
        <v>#VALUE!</v>
      </c>
    </row>
    <row r="7" spans="2:21" x14ac:dyDescent="0.3">
      <c r="B7" s="18">
        <v>5</v>
      </c>
      <c r="C7" s="23" t="s">
        <v>63</v>
      </c>
      <c r="D7" s="23" t="s">
        <v>59</v>
      </c>
      <c r="E7" s="23" t="s">
        <v>57</v>
      </c>
      <c r="F7" s="24">
        <v>8</v>
      </c>
      <c r="G7" s="24" t="e">
        <f>SUMIF('[1]RMC-1'!$J$5:$J$42,'RMC-SUMMARY'!C7,'[1]RMC-1'!$F$5:$F$42)</f>
        <v>#VALUE!</v>
      </c>
      <c r="H7" s="24" t="e">
        <f>SUMIF('[1]RMC-2'!$J$5:$J$89,'RMC-SUMMARY'!C7,'[1]RMC-2'!$F$5:$F$89)</f>
        <v>#VALUE!</v>
      </c>
      <c r="I7" s="24" t="e">
        <f>SUMIF('[1]RMC-3'!$J$5:$J$54,'RMC-SUMMARY'!C7,'[1]RMC-3'!$F$5:$F$54)</f>
        <v>#VALUE!</v>
      </c>
      <c r="J7" s="24" t="e">
        <f>SUMIF('[1]RMC-4'!$J$5:$J$63,'RMC-SUMMARY'!C7,'[1]RMC-4'!$F$5:$F$63)</f>
        <v>#VALUE!</v>
      </c>
      <c r="K7" s="24" t="e">
        <f>SUMIF('[1]RMC-5'!$J$5:$J$85,'RMC-SUMMARY'!C7,'[1]RMC-5'!$F$5:$F$85)</f>
        <v>#VALUE!</v>
      </c>
      <c r="L7" s="24" t="e">
        <f>SUMIF('[1]RMC-6'!$J$5:$J$92,'RMC-SUMMARY'!C7,'[1]RMC-6'!$F$5:$F$92)</f>
        <v>#VALUE!</v>
      </c>
      <c r="M7" s="24" t="e">
        <f>SUMIF('[1]RMC-7'!$J$5:$J$90,'RMC-SUMMARY'!C7,'[1]RMC-7'!$F$5:$F$90)</f>
        <v>#VALUE!</v>
      </c>
      <c r="N7" s="24" t="e">
        <f>SUMIF('[1]RMC-8'!$J$5:$J$90,'RMC-SUMMARY'!C7,'[1]RMC-8'!$F$5:$F$90)</f>
        <v>#VALUE!</v>
      </c>
      <c r="O7" s="24" t="e">
        <f>SUMIF('[1]RMC-9'!$J$5:$J$90,'RMC-SUMMARY'!C7,'[1]RMC-9'!$F$5:$F$90)</f>
        <v>#VALUE!</v>
      </c>
      <c r="P7" s="24" t="e">
        <f>SUMIF('[1]RMC-10'!$J$5:$J$90,'RMC-SUMMARY'!C7,'[1]RMC-10'!$F$5:$F$90)</f>
        <v>#VALUE!</v>
      </c>
      <c r="Q7" s="25" t="e">
        <f t="shared" si="0"/>
        <v>#VALUE!</v>
      </c>
      <c r="R7" s="23">
        <v>1142</v>
      </c>
      <c r="S7" s="24" t="e">
        <f t="shared" si="1"/>
        <v>#VALUE!</v>
      </c>
    </row>
    <row r="8" spans="2:21" x14ac:dyDescent="0.3">
      <c r="B8" s="18">
        <v>6</v>
      </c>
      <c r="C8" s="23" t="s">
        <v>64</v>
      </c>
      <c r="D8" s="23" t="s">
        <v>59</v>
      </c>
      <c r="E8" s="23" t="s">
        <v>57</v>
      </c>
      <c r="F8" s="23"/>
      <c r="G8" s="24" t="e">
        <f>SUMIF('[1]RMC-1'!$J$5:$J$42,'RMC-SUMMARY'!C8,'[1]RMC-1'!$F$5:$F$42)</f>
        <v>#VALUE!</v>
      </c>
      <c r="H8" s="24" t="e">
        <f>SUMIF('[1]RMC-2'!$J$5:$J$89,'RMC-SUMMARY'!C8,'[1]RMC-2'!$F$5:$F$89)</f>
        <v>#VALUE!</v>
      </c>
      <c r="I8" s="24" t="e">
        <f>SUMIF('[1]RMC-3'!$J$5:$J$54,'RMC-SUMMARY'!C8,'[1]RMC-3'!$F$5:$F$54)</f>
        <v>#VALUE!</v>
      </c>
      <c r="J8" s="24" t="e">
        <f>SUMIF('[1]RMC-4'!$J$5:$J$63,'RMC-SUMMARY'!C8,'[1]RMC-4'!$F$5:$F$63)</f>
        <v>#VALUE!</v>
      </c>
      <c r="K8" s="24" t="e">
        <f>SUMIF('[1]RMC-5'!$J$5:$J$85,'RMC-SUMMARY'!C8,'[1]RMC-5'!$F$5:$F$85)</f>
        <v>#VALUE!</v>
      </c>
      <c r="L8" s="24" t="e">
        <f>SUMIF('[1]RMC-6'!$J$5:$J$92,'RMC-SUMMARY'!C8,'[1]RMC-6'!$F$5:$F$92)</f>
        <v>#VALUE!</v>
      </c>
      <c r="M8" s="24" t="e">
        <f>SUMIF('[1]RMC-7'!$J$5:$J$90,'RMC-SUMMARY'!C8,'[1]RMC-7'!$F$5:$F$90)</f>
        <v>#VALUE!</v>
      </c>
      <c r="N8" s="24" t="e">
        <f>SUMIF('[1]RMC-8'!$J$5:$J$90,'RMC-SUMMARY'!C8,'[1]RMC-8'!$F$5:$F$90)</f>
        <v>#VALUE!</v>
      </c>
      <c r="O8" s="24" t="e">
        <f>SUMIF('[1]RMC-9'!$J$5:$J$90,'RMC-SUMMARY'!C8,'[1]RMC-9'!$F$5:$F$90)</f>
        <v>#VALUE!</v>
      </c>
      <c r="P8" s="24" t="e">
        <f>SUMIF('[1]RMC-10'!$J$5:$J$90,'RMC-SUMMARY'!C8,'[1]RMC-10'!$F$5:$F$90)</f>
        <v>#VALUE!</v>
      </c>
      <c r="Q8" s="25" t="e">
        <f t="shared" si="0"/>
        <v>#VALUE!</v>
      </c>
      <c r="R8" s="23">
        <v>1184</v>
      </c>
      <c r="S8" s="24" t="e">
        <f t="shared" si="1"/>
        <v>#VALUE!</v>
      </c>
    </row>
    <row r="9" spans="2:21" x14ac:dyDescent="0.3">
      <c r="B9" s="18">
        <v>7</v>
      </c>
      <c r="C9" s="23" t="s">
        <v>65</v>
      </c>
      <c r="D9" s="23" t="s">
        <v>59</v>
      </c>
      <c r="E9" s="23" t="s">
        <v>57</v>
      </c>
      <c r="F9" s="23"/>
      <c r="G9" s="24" t="e">
        <f>SUMIF('[1]RMC-1'!$J$5:$J$42,'RMC-SUMMARY'!C9,'[1]RMC-1'!$F$5:$F$42)</f>
        <v>#VALUE!</v>
      </c>
      <c r="H9" s="24" t="e">
        <f>SUMIF('[1]RMC-2'!$J$5:$J$89,'RMC-SUMMARY'!C9,'[1]RMC-2'!$F$5:$F$89)</f>
        <v>#VALUE!</v>
      </c>
      <c r="I9" s="24" t="e">
        <f>SUMIF('[1]RMC-3'!$J$5:$J$54,'RMC-SUMMARY'!C9,'[1]RMC-3'!$F$5:$F$54)</f>
        <v>#VALUE!</v>
      </c>
      <c r="J9" s="24" t="e">
        <f>SUMIF('[1]RMC-4'!$J$5:$J$63,'RMC-SUMMARY'!C9,'[1]RMC-4'!$F$5:$F$63)</f>
        <v>#VALUE!</v>
      </c>
      <c r="K9" s="24" t="e">
        <f>SUMIF('[1]RMC-5'!$J$5:$J$85,'RMC-SUMMARY'!C9,'[1]RMC-5'!$F$5:$F$85)</f>
        <v>#VALUE!</v>
      </c>
      <c r="L9" s="24" t="e">
        <f>SUMIF('[1]RMC-6'!$J$5:$J$92,'RMC-SUMMARY'!C9,'[1]RMC-6'!$F$5:$F$92)</f>
        <v>#VALUE!</v>
      </c>
      <c r="M9" s="24" t="e">
        <f>SUMIF('[1]RMC-7'!$J$5:$J$90,'RMC-SUMMARY'!C9,'[1]RMC-7'!$F$5:$F$90)</f>
        <v>#VALUE!</v>
      </c>
      <c r="N9" s="24" t="e">
        <f>SUMIF('[1]RMC-8'!$J$5:$J$90,'RMC-SUMMARY'!C9,'[1]RMC-8'!$F$5:$F$90)</f>
        <v>#VALUE!</v>
      </c>
      <c r="O9" s="24" t="e">
        <f>SUMIF('[1]RMC-9'!$J$5:$J$90,'RMC-SUMMARY'!C9,'[1]RMC-9'!$F$5:$F$90)</f>
        <v>#VALUE!</v>
      </c>
      <c r="P9" s="24" t="e">
        <f>SUMIF('[1]RMC-10'!$J$5:$J$90,'RMC-SUMMARY'!C9,'[1]RMC-10'!$F$5:$F$90)</f>
        <v>#VALUE!</v>
      </c>
      <c r="Q9" s="25" t="e">
        <f t="shared" si="0"/>
        <v>#VALUE!</v>
      </c>
      <c r="R9" s="23">
        <v>1050</v>
      </c>
      <c r="S9" s="24" t="e">
        <f t="shared" si="1"/>
        <v>#VALUE!</v>
      </c>
    </row>
    <row r="10" spans="2:21" x14ac:dyDescent="0.3">
      <c r="B10" s="18">
        <v>8</v>
      </c>
      <c r="C10" s="23" t="s">
        <v>66</v>
      </c>
      <c r="D10" s="23" t="s">
        <v>61</v>
      </c>
      <c r="E10" s="23" t="s">
        <v>57</v>
      </c>
      <c r="F10" s="23"/>
      <c r="G10" s="24" t="e">
        <f>SUMIF('[1]RMC-1'!$J$5:$J$42,'RMC-SUMMARY'!C10,'[1]RMC-1'!$F$5:$F$42)</f>
        <v>#VALUE!</v>
      </c>
      <c r="H10" s="24" t="e">
        <f>SUMIF('[1]RMC-2'!$J$5:$J$89,'RMC-SUMMARY'!C10,'[1]RMC-2'!$F$5:$F$89)</f>
        <v>#VALUE!</v>
      </c>
      <c r="I10" s="24" t="e">
        <f>SUMIF('[1]RMC-3'!$J$5:$J$54,'RMC-SUMMARY'!C10,'[1]RMC-3'!$F$5:$F$54)</f>
        <v>#VALUE!</v>
      </c>
      <c r="J10" s="24" t="e">
        <f>SUMIF('[1]RMC-4'!$J$5:$J$63,'RMC-SUMMARY'!C10,'[1]RMC-4'!$F$5:$F$63)</f>
        <v>#VALUE!</v>
      </c>
      <c r="K10" s="24" t="e">
        <f>SUMIF('[1]RMC-5'!$J$5:$J$85,'RMC-SUMMARY'!C10,'[1]RMC-5'!$F$5:$F$85)</f>
        <v>#VALUE!</v>
      </c>
      <c r="L10" s="24" t="e">
        <f>SUMIF('[1]RMC-6'!$J$5:$J$92,'RMC-SUMMARY'!C10,'[1]RMC-6'!$F$5:$F$92)</f>
        <v>#VALUE!</v>
      </c>
      <c r="M10" s="24" t="e">
        <f>SUMIF('[1]RMC-7'!$J$5:$J$90,'RMC-SUMMARY'!C10,'[1]RMC-7'!$F$5:$F$90)</f>
        <v>#VALUE!</v>
      </c>
      <c r="N10" s="24" t="e">
        <f>SUMIF('[1]RMC-8'!$J$5:$J$90,'RMC-SUMMARY'!C10,'[1]RMC-8'!$F$5:$F$90)</f>
        <v>#VALUE!</v>
      </c>
      <c r="O10" s="24" t="e">
        <f>SUMIF('[1]RMC-9'!$J$5:$J$90,'RMC-SUMMARY'!C10,'[1]RMC-9'!$F$5:$F$90)</f>
        <v>#VALUE!</v>
      </c>
      <c r="P10" s="24" t="e">
        <f>SUMIF('[1]RMC-10'!$J$5:$J$90,'RMC-SUMMARY'!C10,'[1]RMC-10'!$F$5:$F$90)</f>
        <v>#VALUE!</v>
      </c>
      <c r="Q10" s="25" t="e">
        <f t="shared" si="0"/>
        <v>#VALUE!</v>
      </c>
      <c r="R10" s="23">
        <v>40</v>
      </c>
      <c r="S10" s="24" t="e">
        <f t="shared" si="1"/>
        <v>#VALUE!</v>
      </c>
    </row>
    <row r="11" spans="2:21" x14ac:dyDescent="0.3">
      <c r="B11" s="18">
        <v>9</v>
      </c>
      <c r="C11" s="23" t="s">
        <v>67</v>
      </c>
      <c r="D11" s="23" t="s">
        <v>56</v>
      </c>
      <c r="E11" s="23" t="s">
        <v>57</v>
      </c>
      <c r="F11" s="24">
        <v>8</v>
      </c>
      <c r="G11" s="24" t="e">
        <f>SUMIF('[1]RMC-1'!$J$5:$J$42,'RMC-SUMMARY'!C11,'[1]RMC-1'!$F$5:$F$42)</f>
        <v>#VALUE!</v>
      </c>
      <c r="H11" s="24" t="e">
        <f>SUMIF('[1]RMC-2'!$J$5:$J$89,'RMC-SUMMARY'!C11,'[1]RMC-2'!$F$5:$F$89)</f>
        <v>#VALUE!</v>
      </c>
      <c r="I11" s="24" t="e">
        <f>SUMIF('[1]RMC-3'!$J$5:$J$54,'RMC-SUMMARY'!C11,'[1]RMC-3'!$F$5:$F$54)</f>
        <v>#VALUE!</v>
      </c>
      <c r="J11" s="24" t="e">
        <f>SUMIF('[1]RMC-4'!$J$5:$J$63,'RMC-SUMMARY'!C11,'[1]RMC-4'!$F$5:$F$63)</f>
        <v>#VALUE!</v>
      </c>
      <c r="K11" s="24" t="e">
        <f>SUMIF('[1]RMC-5'!$J$5:$J$85,'RMC-SUMMARY'!C11,'[1]RMC-5'!$F$5:$F$85)</f>
        <v>#VALUE!</v>
      </c>
      <c r="L11" s="24" t="e">
        <f>SUMIF('[1]RMC-6'!$J$5:$J$92,'RMC-SUMMARY'!C11,'[1]RMC-6'!$F$5:$F$92)</f>
        <v>#VALUE!</v>
      </c>
      <c r="M11" s="24" t="e">
        <f>SUMIF('[1]RMC-7'!$J$5:$J$90,'RMC-SUMMARY'!C11,'[1]RMC-7'!$F$5:$F$90)</f>
        <v>#VALUE!</v>
      </c>
      <c r="N11" s="24" t="e">
        <f>SUMIF('[1]RMC-8'!$J$5:$J$90,'RMC-SUMMARY'!C11,'[1]RMC-8'!$F$5:$F$90)</f>
        <v>#VALUE!</v>
      </c>
      <c r="O11" s="24" t="e">
        <f>SUMIF('[1]RMC-9'!$J$5:$J$90,'RMC-SUMMARY'!C11,'[1]RMC-9'!$F$5:$F$90)</f>
        <v>#VALUE!</v>
      </c>
      <c r="P11" s="24" t="e">
        <f>SUMIF('[1]RMC-10'!$J$5:$J$90,'RMC-SUMMARY'!C11,'[1]RMC-10'!$F$5:$F$90)</f>
        <v>#VALUE!</v>
      </c>
      <c r="Q11" s="25" t="e">
        <f t="shared" si="0"/>
        <v>#VALUE!</v>
      </c>
      <c r="R11" s="23">
        <v>3588.2</v>
      </c>
      <c r="S11" s="24" t="e">
        <f t="shared" si="1"/>
        <v>#VALUE!</v>
      </c>
    </row>
    <row r="12" spans="2:21" x14ac:dyDescent="0.3">
      <c r="B12" s="18">
        <v>10</v>
      </c>
      <c r="C12" s="23" t="s">
        <v>68</v>
      </c>
      <c r="D12" s="23" t="s">
        <v>59</v>
      </c>
      <c r="E12" s="23" t="s">
        <v>57</v>
      </c>
      <c r="F12" s="23"/>
      <c r="G12" s="24" t="e">
        <f>SUMIF('[1]RMC-1'!$J$5:$J$42,'RMC-SUMMARY'!C12,'[1]RMC-1'!$F$5:$F$42)</f>
        <v>#VALUE!</v>
      </c>
      <c r="H12" s="24" t="e">
        <f>SUMIF('[1]RMC-2'!$J$5:$J$89,'RMC-SUMMARY'!C12,'[1]RMC-2'!$F$5:$F$89)</f>
        <v>#VALUE!</v>
      </c>
      <c r="I12" s="24" t="e">
        <f>SUMIF('[1]RMC-3'!$J$5:$J$54,'RMC-SUMMARY'!C12,'[1]RMC-3'!$F$5:$F$54)</f>
        <v>#VALUE!</v>
      </c>
      <c r="J12" s="24" t="e">
        <f>SUMIF('[1]RMC-4'!$J$5:$J$63,'RMC-SUMMARY'!C12,'[1]RMC-4'!$F$5:$F$63)</f>
        <v>#VALUE!</v>
      </c>
      <c r="K12" s="24" t="e">
        <f>SUMIF('[1]RMC-5'!$J$5:$J$85,'RMC-SUMMARY'!C12,'[1]RMC-5'!$F$5:$F$85)</f>
        <v>#VALUE!</v>
      </c>
      <c r="L12" s="24" t="e">
        <f>SUMIF('[1]RMC-6'!$J$5:$J$92,'RMC-SUMMARY'!C12,'[1]RMC-6'!$F$5:$F$92)</f>
        <v>#VALUE!</v>
      </c>
      <c r="M12" s="24" t="e">
        <f>SUMIF('[1]RMC-7'!$J$5:$J$90,'RMC-SUMMARY'!C12,'[1]RMC-7'!$F$5:$F$90)</f>
        <v>#VALUE!</v>
      </c>
      <c r="N12" s="24" t="e">
        <f>SUMIF('[1]RMC-8'!$J$5:$J$90,'RMC-SUMMARY'!C12,'[1]RMC-8'!$F$5:$F$90)</f>
        <v>#VALUE!</v>
      </c>
      <c r="O12" s="24" t="e">
        <f>SUMIF('[1]RMC-9'!$J$5:$J$90,'RMC-SUMMARY'!C12,'[1]RMC-9'!$F$5:$F$90)</f>
        <v>#VALUE!</v>
      </c>
      <c r="P12" s="24" t="e">
        <f>SUMIF('[1]RMC-10'!$J$5:$J$90,'RMC-SUMMARY'!C12,'[1]RMC-10'!$F$5:$F$90)</f>
        <v>#VALUE!</v>
      </c>
      <c r="Q12" s="25" t="e">
        <f t="shared" si="0"/>
        <v>#VALUE!</v>
      </c>
      <c r="R12" s="23">
        <v>850</v>
      </c>
      <c r="S12" s="24" t="e">
        <f t="shared" si="1"/>
        <v>#VALUE!</v>
      </c>
    </row>
    <row r="13" spans="2:21" x14ac:dyDescent="0.3">
      <c r="B13" s="18">
        <v>11</v>
      </c>
      <c r="C13" s="23" t="s">
        <v>69</v>
      </c>
      <c r="D13" s="23" t="s">
        <v>59</v>
      </c>
      <c r="E13" s="23" t="s">
        <v>57</v>
      </c>
      <c r="F13" s="23"/>
      <c r="G13" s="24" t="e">
        <f>SUMIF('[1]RMC-1'!$J$5:$J$42,'RMC-SUMMARY'!C13,'[1]RMC-1'!$F$5:$F$42)</f>
        <v>#VALUE!</v>
      </c>
      <c r="H13" s="24" t="e">
        <f>SUMIF('[1]RMC-2'!$J$5:$J$89,'RMC-SUMMARY'!C13,'[1]RMC-2'!$F$5:$F$89)</f>
        <v>#VALUE!</v>
      </c>
      <c r="I13" s="24" t="e">
        <f>SUMIF('[1]RMC-3'!$J$5:$J$54,'RMC-SUMMARY'!C13,'[1]RMC-3'!$F$5:$F$54)</f>
        <v>#VALUE!</v>
      </c>
      <c r="J13" s="24" t="e">
        <f>SUMIF('[1]RMC-4'!$J$5:$J$63,'RMC-SUMMARY'!C13,'[1]RMC-4'!$F$5:$F$63)</f>
        <v>#VALUE!</v>
      </c>
      <c r="K13" s="24" t="e">
        <f>SUMIF('[1]RMC-5'!$J$5:$J$85,'RMC-SUMMARY'!C13,'[1]RMC-5'!$F$5:$F$85)</f>
        <v>#VALUE!</v>
      </c>
      <c r="L13" s="24" t="e">
        <f>SUMIF('[1]RMC-6'!$J$5:$J$92,'RMC-SUMMARY'!C13,'[1]RMC-6'!$F$5:$F$92)</f>
        <v>#VALUE!</v>
      </c>
      <c r="M13" s="24" t="e">
        <f>SUMIF('[1]RMC-7'!$J$5:$J$90,'RMC-SUMMARY'!C13,'[1]RMC-7'!$F$5:$F$90)</f>
        <v>#VALUE!</v>
      </c>
      <c r="N13" s="24" t="e">
        <f>SUMIF('[1]RMC-8'!$J$5:$J$90,'RMC-SUMMARY'!C13,'[1]RMC-8'!$F$5:$F$90)</f>
        <v>#VALUE!</v>
      </c>
      <c r="O13" s="24" t="e">
        <f>SUMIF('[1]RMC-9'!$J$5:$J$90,'RMC-SUMMARY'!C13,'[1]RMC-9'!$F$5:$F$90)</f>
        <v>#VALUE!</v>
      </c>
      <c r="P13" s="24" t="e">
        <f>SUMIF('[1]RMC-10'!$J$5:$J$90,'RMC-SUMMARY'!C13,'[1]RMC-10'!$F$5:$F$90)</f>
        <v>#VALUE!</v>
      </c>
      <c r="Q13" s="25" t="e">
        <f t="shared" si="0"/>
        <v>#VALUE!</v>
      </c>
      <c r="R13" s="23">
        <v>1139</v>
      </c>
      <c r="S13" s="24" t="e">
        <f t="shared" si="1"/>
        <v>#VALUE!</v>
      </c>
    </row>
    <row r="14" spans="2:21" x14ac:dyDescent="0.3">
      <c r="B14" s="18">
        <v>12</v>
      </c>
      <c r="C14" s="23" t="s">
        <v>70</v>
      </c>
      <c r="D14" s="23" t="s">
        <v>56</v>
      </c>
      <c r="E14" s="23" t="s">
        <v>57</v>
      </c>
      <c r="F14" s="23"/>
      <c r="G14" s="24" t="e">
        <f>SUMIF('[1]RMC-1'!$J$5:$J$42,'RMC-SUMMARY'!C14,'[1]RMC-1'!$F$5:$F$42)</f>
        <v>#VALUE!</v>
      </c>
      <c r="H14" s="24" t="e">
        <f>SUMIF('[1]RMC-2'!$J$5:$J$89,'RMC-SUMMARY'!C14,'[1]RMC-2'!$F$5:$F$89)</f>
        <v>#VALUE!</v>
      </c>
      <c r="I14" s="24" t="e">
        <f>SUMIF('[1]RMC-3'!$J$5:$J$54,'RMC-SUMMARY'!C14,'[1]RMC-3'!$F$5:$F$54)</f>
        <v>#VALUE!</v>
      </c>
      <c r="J14" s="24" t="e">
        <f>SUMIF('[1]RMC-4'!$J$5:$J$63,'RMC-SUMMARY'!C14,'[1]RMC-4'!$F$5:$F$63)</f>
        <v>#VALUE!</v>
      </c>
      <c r="K14" s="24" t="e">
        <f>SUMIF('[1]RMC-5'!$J$5:$J$85,'RMC-SUMMARY'!C14,'[1]RMC-5'!$F$5:$F$85)</f>
        <v>#VALUE!</v>
      </c>
      <c r="L14" s="24" t="e">
        <f>SUMIF('[1]RMC-6'!$J$5:$J$92,'RMC-SUMMARY'!C14,'[1]RMC-6'!$F$5:$F$92)</f>
        <v>#VALUE!</v>
      </c>
      <c r="M14" s="24" t="e">
        <f>SUMIF('[1]RMC-7'!$J$5:$J$90,'RMC-SUMMARY'!C14,'[1]RMC-7'!$F$5:$F$90)</f>
        <v>#VALUE!</v>
      </c>
      <c r="N14" s="24" t="e">
        <f>SUMIF('[1]RMC-8'!$J$5:$J$90,'RMC-SUMMARY'!C14,'[1]RMC-8'!$F$5:$F$90)</f>
        <v>#VALUE!</v>
      </c>
      <c r="O14" s="24" t="e">
        <f>SUMIF('[1]RMC-9'!$J$5:$J$90,'RMC-SUMMARY'!C14,'[1]RMC-9'!$F$5:$F$90)</f>
        <v>#VALUE!</v>
      </c>
      <c r="P14" s="24" t="e">
        <f>SUMIF('[1]RMC-10'!$J$5:$J$90,'RMC-SUMMARY'!C14,'[1]RMC-10'!$F$5:$F$90)</f>
        <v>#VALUE!</v>
      </c>
      <c r="Q14" s="25" t="e">
        <f t="shared" si="0"/>
        <v>#VALUE!</v>
      </c>
      <c r="R14" s="23">
        <v>2659</v>
      </c>
      <c r="S14" s="24" t="e">
        <f t="shared" si="1"/>
        <v>#VALUE!</v>
      </c>
    </row>
    <row r="15" spans="2:21" x14ac:dyDescent="0.3">
      <c r="B15" s="18">
        <v>13</v>
      </c>
      <c r="C15" s="23" t="s">
        <v>71</v>
      </c>
      <c r="D15" s="23" t="s">
        <v>59</v>
      </c>
      <c r="E15" s="23" t="s">
        <v>57</v>
      </c>
      <c r="F15" s="23"/>
      <c r="G15" s="24" t="e">
        <f>SUMIF('[1]RMC-1'!$J$5:$J$42,'RMC-SUMMARY'!C15,'[1]RMC-1'!$F$5:$F$42)</f>
        <v>#VALUE!</v>
      </c>
      <c r="H15" s="24" t="e">
        <f>SUMIF('[1]RMC-2'!$J$5:$J$89,'RMC-SUMMARY'!C15,'[1]RMC-2'!$F$5:$F$89)</f>
        <v>#VALUE!</v>
      </c>
      <c r="I15" s="24" t="e">
        <f>SUMIF('[1]RMC-3'!$J$5:$J$54,'RMC-SUMMARY'!C15,'[1]RMC-3'!$F$5:$F$54)</f>
        <v>#VALUE!</v>
      </c>
      <c r="J15" s="24" t="e">
        <f>SUMIF('[1]RMC-4'!$J$5:$J$63,'RMC-SUMMARY'!C15,'[1]RMC-4'!$F$5:$F$63)</f>
        <v>#VALUE!</v>
      </c>
      <c r="K15" s="24" t="e">
        <f>SUMIF('[1]RMC-5'!$J$5:$J$85,'RMC-SUMMARY'!C15,'[1]RMC-5'!$F$5:$F$85)</f>
        <v>#VALUE!</v>
      </c>
      <c r="L15" s="24" t="e">
        <f>SUMIF('[1]RMC-6'!$J$5:$J$92,'RMC-SUMMARY'!C15,'[1]RMC-6'!$F$5:$F$92)</f>
        <v>#VALUE!</v>
      </c>
      <c r="M15" s="24" t="e">
        <f>SUMIF('[1]RMC-7'!$J$5:$J$90,'RMC-SUMMARY'!C15,'[1]RMC-7'!$F$5:$F$90)</f>
        <v>#VALUE!</v>
      </c>
      <c r="N15" s="24" t="e">
        <f>SUMIF('[1]RMC-8'!$J$5:$J$90,'RMC-SUMMARY'!C15,'[1]RMC-8'!$F$5:$F$90)</f>
        <v>#VALUE!</v>
      </c>
      <c r="O15" s="24" t="e">
        <f>SUMIF('[1]RMC-9'!$J$5:$J$90,'RMC-SUMMARY'!C15,'[1]RMC-9'!$F$5:$F$90)</f>
        <v>#VALUE!</v>
      </c>
      <c r="P15" s="24" t="e">
        <f>SUMIF('[1]RMC-10'!$J$5:$J$90,'RMC-SUMMARY'!C15,'[1]RMC-10'!$F$5:$F$90)</f>
        <v>#VALUE!</v>
      </c>
      <c r="Q15" s="25" t="e">
        <f t="shared" si="0"/>
        <v>#VALUE!</v>
      </c>
      <c r="R15" s="23">
        <v>1460</v>
      </c>
      <c r="S15" s="24" t="e">
        <f t="shared" si="1"/>
        <v>#VALUE!</v>
      </c>
    </row>
    <row r="16" spans="2:21" x14ac:dyDescent="0.3">
      <c r="B16" s="18">
        <v>14</v>
      </c>
      <c r="C16" s="28" t="s">
        <v>72</v>
      </c>
      <c r="D16" s="23" t="s">
        <v>59</v>
      </c>
      <c r="E16" s="23" t="s">
        <v>57</v>
      </c>
      <c r="F16" s="24"/>
      <c r="G16" s="24" t="e">
        <f>SUMIF('[1]RMC-1'!$J$5:$J$42,'RMC-SUMMARY'!C16,'[1]RMC-1'!$F$5:$F$42)</f>
        <v>#VALUE!</v>
      </c>
      <c r="H16" s="24" t="e">
        <f>SUMIF('[1]RMC-2'!$J$5:$J$89,'RMC-SUMMARY'!C16,'[1]RMC-2'!$F$5:$F$89)</f>
        <v>#VALUE!</v>
      </c>
      <c r="I16" s="24" t="e">
        <f>SUMIF('[1]RMC-3'!$J$5:$J$54,'RMC-SUMMARY'!C16,'[1]RMC-3'!$F$5:$F$54)</f>
        <v>#VALUE!</v>
      </c>
      <c r="J16" s="24" t="e">
        <f>SUMIF('[1]RMC-4'!$J$5:$J$63,'RMC-SUMMARY'!C16,'[1]RMC-4'!$F$5:$F$63)</f>
        <v>#VALUE!</v>
      </c>
      <c r="K16" s="24" t="e">
        <f>SUMIF('[1]RMC-5'!$J$5:$J$85,'RMC-SUMMARY'!C16,'[1]RMC-5'!$F$5:$F$85)</f>
        <v>#VALUE!</v>
      </c>
      <c r="L16" s="24" t="e">
        <f>SUMIF('[1]RMC-6'!$J$5:$J$92,'RMC-SUMMARY'!C16,'[1]RMC-6'!$F$5:$F$92)</f>
        <v>#VALUE!</v>
      </c>
      <c r="M16" s="24" t="e">
        <f>SUMIF('[1]RMC-7'!$J$5:$J$90,'RMC-SUMMARY'!C16,'[1]RMC-7'!$F$5:$F$90)</f>
        <v>#VALUE!</v>
      </c>
      <c r="N16" s="24" t="e">
        <f>SUMIF('[1]RMC-8'!$J$5:$J$90,'RMC-SUMMARY'!C16,'[1]RMC-8'!$F$5:$F$90)</f>
        <v>#VALUE!</v>
      </c>
      <c r="O16" s="24" t="e">
        <f>SUMIF('[1]RMC-9'!$J$5:$J$90,'RMC-SUMMARY'!C16,'[1]RMC-9'!$F$5:$F$90)</f>
        <v>#VALUE!</v>
      </c>
      <c r="P16" s="24" t="e">
        <f>SUMIF('[1]RMC-10'!$J$5:$J$90,'RMC-SUMMARY'!C16,'[1]RMC-10'!$F$5:$F$90)</f>
        <v>#VALUE!</v>
      </c>
      <c r="Q16" s="25" t="e">
        <f t="shared" si="0"/>
        <v>#VALUE!</v>
      </c>
      <c r="R16" s="23">
        <v>150</v>
      </c>
      <c r="S16" s="24" t="e">
        <f t="shared" si="1"/>
        <v>#VALUE!</v>
      </c>
    </row>
    <row r="17" spans="2:19" x14ac:dyDescent="0.3">
      <c r="B17" s="18">
        <v>15</v>
      </c>
      <c r="C17" s="23" t="s">
        <v>73</v>
      </c>
      <c r="D17" s="23" t="s">
        <v>61</v>
      </c>
      <c r="E17" s="23" t="s">
        <v>57</v>
      </c>
      <c r="F17" s="23"/>
      <c r="G17" s="24" t="e">
        <f>SUMIF('[1]RMC-1'!$J$5:$J$42,'RMC-SUMMARY'!C17,'[1]RMC-1'!$F$5:$F$42)</f>
        <v>#VALUE!</v>
      </c>
      <c r="H17" s="24" t="e">
        <f>SUMIF('[1]RMC-2'!$J$5:$J$89,'RMC-SUMMARY'!C17,'[1]RMC-2'!$F$5:$F$89)</f>
        <v>#VALUE!</v>
      </c>
      <c r="I17" s="24" t="e">
        <f>SUMIF('[1]RMC-3'!$J$5:$J$54,'RMC-SUMMARY'!C17,'[1]RMC-3'!$F$5:$F$54)</f>
        <v>#VALUE!</v>
      </c>
      <c r="J17" s="24" t="e">
        <f>SUMIF('[1]RMC-4'!$J$5:$J$63,'RMC-SUMMARY'!C17,'[1]RMC-4'!$F$5:$F$63)</f>
        <v>#VALUE!</v>
      </c>
      <c r="K17" s="24" t="e">
        <f>SUMIF('[1]RMC-5'!$J$5:$J$85,'RMC-SUMMARY'!C17,'[1]RMC-5'!$F$5:$F$85)</f>
        <v>#VALUE!</v>
      </c>
      <c r="L17" s="24" t="e">
        <f>SUMIF('[1]RMC-6'!$J$5:$J$92,'RMC-SUMMARY'!C17,'[1]RMC-6'!$F$5:$F$92)</f>
        <v>#VALUE!</v>
      </c>
      <c r="M17" s="24" t="e">
        <f>SUMIF('[1]RMC-7'!$J$5:$J$90,'RMC-SUMMARY'!C17,'[1]RMC-7'!$F$5:$F$90)</f>
        <v>#VALUE!</v>
      </c>
      <c r="N17" s="24" t="e">
        <f>SUMIF('[1]RMC-8'!$J$5:$J$90,'RMC-SUMMARY'!C17,'[1]RMC-8'!$F$5:$F$90)</f>
        <v>#VALUE!</v>
      </c>
      <c r="O17" s="24" t="e">
        <f>SUMIF('[1]RMC-9'!$J$5:$J$90,'RMC-SUMMARY'!C17,'[1]RMC-9'!$F$5:$F$90)</f>
        <v>#VALUE!</v>
      </c>
      <c r="P17" s="24" t="e">
        <f>SUMIF('[1]RMC-10'!$J$5:$J$90,'RMC-SUMMARY'!C17,'[1]RMC-10'!$F$5:$F$90)</f>
        <v>#VALUE!</v>
      </c>
      <c r="Q17" s="25" t="e">
        <f t="shared" si="0"/>
        <v>#VALUE!</v>
      </c>
      <c r="R17" s="23">
        <v>1000</v>
      </c>
      <c r="S17" s="24" t="e">
        <f t="shared" si="1"/>
        <v>#VALUE!</v>
      </c>
    </row>
    <row r="18" spans="2:19" x14ac:dyDescent="0.3">
      <c r="B18" s="18">
        <v>16</v>
      </c>
      <c r="C18" s="23" t="s">
        <v>74</v>
      </c>
      <c r="D18" s="23" t="s">
        <v>75</v>
      </c>
      <c r="E18" s="23" t="s">
        <v>57</v>
      </c>
      <c r="F18" s="23"/>
      <c r="G18" s="24" t="e">
        <f>SUMIF('[1]RMC-1'!$J$5:$J$42,'RMC-SUMMARY'!C18,'[1]RMC-1'!$F$5:$F$42)</f>
        <v>#VALUE!</v>
      </c>
      <c r="H18" s="24" t="e">
        <f>SUMIF('[1]RMC-2'!$J$5:$J$89,'RMC-SUMMARY'!C18,'[1]RMC-2'!$F$5:$F$89)</f>
        <v>#VALUE!</v>
      </c>
      <c r="I18" s="24" t="e">
        <f>SUMIF('[1]RMC-3'!$J$5:$J$54,'RMC-SUMMARY'!C18,'[1]RMC-3'!$F$5:$F$54)</f>
        <v>#VALUE!</v>
      </c>
      <c r="J18" s="24" t="e">
        <f>SUMIF('[1]RMC-4'!$J$5:$J$63,'RMC-SUMMARY'!C18,'[1]RMC-4'!$F$5:$F$63)</f>
        <v>#VALUE!</v>
      </c>
      <c r="K18" s="24" t="e">
        <f>SUMIF('[1]RMC-5'!$J$5:$J$85,'RMC-SUMMARY'!C18,'[1]RMC-5'!$F$5:$F$85)</f>
        <v>#VALUE!</v>
      </c>
      <c r="L18" s="24" t="e">
        <f>SUMIF('[1]RMC-6'!$J$5:$J$92,'RMC-SUMMARY'!C18,'[1]RMC-6'!$F$5:$F$92)</f>
        <v>#VALUE!</v>
      </c>
      <c r="M18" s="24" t="e">
        <f>SUMIF('[1]RMC-7'!$J$5:$J$90,'RMC-SUMMARY'!C18,'[1]RMC-7'!$F$5:$F$90)</f>
        <v>#VALUE!</v>
      </c>
      <c r="N18" s="24" t="e">
        <f>SUMIF('[1]RMC-8'!$J$5:$J$90,'RMC-SUMMARY'!C18,'[1]RMC-8'!$F$5:$F$90)</f>
        <v>#VALUE!</v>
      </c>
      <c r="O18" s="24" t="e">
        <f>SUMIF('[1]RMC-9'!$J$5:$J$90,'RMC-SUMMARY'!C18,'[1]RMC-9'!$F$5:$F$90)</f>
        <v>#VALUE!</v>
      </c>
      <c r="P18" s="24" t="e">
        <f>SUMIF('[1]RMC-10'!$J$5:$J$90,'RMC-SUMMARY'!C18,'[1]RMC-10'!$F$5:$F$90)</f>
        <v>#VALUE!</v>
      </c>
      <c r="Q18" s="25" t="e">
        <f t="shared" si="0"/>
        <v>#VALUE!</v>
      </c>
      <c r="R18" s="23">
        <v>850</v>
      </c>
      <c r="S18" s="24" t="e">
        <f t="shared" si="1"/>
        <v>#VALUE!</v>
      </c>
    </row>
    <row r="19" spans="2:19" x14ac:dyDescent="0.3">
      <c r="B19" s="18">
        <v>17</v>
      </c>
      <c r="C19" s="23" t="s">
        <v>76</v>
      </c>
      <c r="D19" s="23" t="s">
        <v>56</v>
      </c>
      <c r="E19" s="23" t="s">
        <v>57</v>
      </c>
      <c r="F19" s="23"/>
      <c r="G19" s="24" t="e">
        <f>SUMIF('[1]RMC-1'!$J$5:$J$42,'RMC-SUMMARY'!C19,'[1]RMC-1'!$F$5:$F$42)</f>
        <v>#VALUE!</v>
      </c>
      <c r="H19" s="24" t="e">
        <f>SUMIF('[1]RMC-2'!$J$5:$J$89,'RMC-SUMMARY'!C19,'[1]RMC-2'!$F$5:$F$89)</f>
        <v>#VALUE!</v>
      </c>
      <c r="I19" s="24" t="e">
        <f>SUMIF('[1]RMC-3'!$J$5:$J$54,'RMC-SUMMARY'!C19,'[1]RMC-3'!$F$5:$F$54)</f>
        <v>#VALUE!</v>
      </c>
      <c r="J19" s="24" t="e">
        <f>SUMIF('[1]RMC-4'!$J$5:$J$63,'RMC-SUMMARY'!C19,'[1]RMC-4'!$F$5:$F$63)</f>
        <v>#VALUE!</v>
      </c>
      <c r="K19" s="24" t="e">
        <f>SUMIF('[1]RMC-5'!$J$5:$J$85,'RMC-SUMMARY'!C19,'[1]RMC-5'!$F$5:$F$85)</f>
        <v>#VALUE!</v>
      </c>
      <c r="L19" s="24" t="e">
        <f>SUMIF('[1]RMC-6'!$J$5:$J$92,'RMC-SUMMARY'!C19,'[1]RMC-6'!$F$5:$F$92)</f>
        <v>#VALUE!</v>
      </c>
      <c r="M19" s="24" t="e">
        <f>SUMIF('[1]RMC-7'!$J$5:$J$90,'RMC-SUMMARY'!C19,'[1]RMC-7'!$F$5:$F$90)</f>
        <v>#VALUE!</v>
      </c>
      <c r="N19" s="24" t="e">
        <f>SUMIF('[1]RMC-8'!$J$5:$J$90,'RMC-SUMMARY'!C19,'[1]RMC-8'!$F$5:$F$90)</f>
        <v>#VALUE!</v>
      </c>
      <c r="O19" s="24" t="e">
        <f>SUMIF('[1]RMC-9'!$J$5:$J$90,'RMC-SUMMARY'!C19,'[1]RMC-9'!$F$5:$F$90)</f>
        <v>#VALUE!</v>
      </c>
      <c r="P19" s="24" t="e">
        <f>SUMIF('[1]RMC-10'!$J$5:$J$90,'RMC-SUMMARY'!C19,'[1]RMC-10'!$F$5:$F$90)</f>
        <v>#VALUE!</v>
      </c>
      <c r="Q19" s="25" t="e">
        <f t="shared" si="0"/>
        <v>#VALUE!</v>
      </c>
      <c r="R19" s="23">
        <v>688</v>
      </c>
      <c r="S19" s="24" t="e">
        <f t="shared" si="1"/>
        <v>#VALUE!</v>
      </c>
    </row>
    <row r="20" spans="2:19" x14ac:dyDescent="0.3">
      <c r="B20" s="18">
        <v>18</v>
      </c>
      <c r="C20" s="23" t="s">
        <v>77</v>
      </c>
      <c r="D20" s="23" t="s">
        <v>56</v>
      </c>
      <c r="E20" s="23" t="s">
        <v>57</v>
      </c>
      <c r="F20" s="23"/>
      <c r="G20" s="24" t="e">
        <f>SUMIF('[1]RMC-1'!$J$5:$J$42,'RMC-SUMMARY'!C20,'[1]RMC-1'!$F$5:$F$42)</f>
        <v>#VALUE!</v>
      </c>
      <c r="H20" s="24" t="e">
        <f>SUMIF('[1]RMC-2'!$J$5:$J$89,'RMC-SUMMARY'!C20,'[1]RMC-2'!$F$5:$F$89)</f>
        <v>#VALUE!</v>
      </c>
      <c r="I20" s="24" t="e">
        <f>SUMIF('[1]RMC-3'!$J$5:$J$54,'RMC-SUMMARY'!C20,'[1]RMC-3'!$F$5:$F$54)</f>
        <v>#VALUE!</v>
      </c>
      <c r="J20" s="24" t="e">
        <f>SUMIF('[1]RMC-4'!$J$5:$J$63,'RMC-SUMMARY'!C20,'[1]RMC-4'!$F$5:$F$63)</f>
        <v>#VALUE!</v>
      </c>
      <c r="K20" s="24" t="e">
        <f>SUMIF('[1]RMC-5'!$J$5:$J$85,'RMC-SUMMARY'!C20,'[1]RMC-5'!$F$5:$F$85)</f>
        <v>#VALUE!</v>
      </c>
      <c r="L20" s="24" t="e">
        <f>SUMIF('[1]RMC-6'!$J$5:$J$92,'RMC-SUMMARY'!C20,'[1]RMC-6'!$F$5:$F$92)</f>
        <v>#VALUE!</v>
      </c>
      <c r="M20" s="24" t="e">
        <f>SUMIF('[1]RMC-7'!$J$5:$J$90,'RMC-SUMMARY'!C20,'[1]RMC-7'!$F$5:$F$90)</f>
        <v>#VALUE!</v>
      </c>
      <c r="N20" s="24" t="e">
        <f>SUMIF('[1]RMC-8'!$J$5:$J$90,'RMC-SUMMARY'!C20,'[1]RMC-8'!$F$5:$F$90)</f>
        <v>#VALUE!</v>
      </c>
      <c r="O20" s="24" t="e">
        <f>SUMIF('[1]RMC-9'!$J$5:$J$90,'RMC-SUMMARY'!C20,'[1]RMC-9'!$F$5:$F$90)</f>
        <v>#VALUE!</v>
      </c>
      <c r="P20" s="24" t="e">
        <f>SUMIF('[1]RMC-10'!$J$5:$J$90,'RMC-SUMMARY'!C20,'[1]RMC-10'!$F$5:$F$90)</f>
        <v>#VALUE!</v>
      </c>
      <c r="Q20" s="25" t="e">
        <f t="shared" si="0"/>
        <v>#VALUE!</v>
      </c>
      <c r="R20" s="23">
        <v>1185</v>
      </c>
      <c r="S20" s="24" t="e">
        <f t="shared" si="1"/>
        <v>#VALUE!</v>
      </c>
    </row>
    <row r="21" spans="2:19" x14ac:dyDescent="0.3">
      <c r="B21" s="18">
        <v>19</v>
      </c>
      <c r="C21" s="23" t="s">
        <v>78</v>
      </c>
      <c r="D21" s="23" t="s">
        <v>61</v>
      </c>
      <c r="E21" s="23" t="s">
        <v>57</v>
      </c>
      <c r="F21" s="23"/>
      <c r="G21" s="24" t="e">
        <f>SUMIF('[1]RMC-1'!$J$5:$J$42,'RMC-SUMMARY'!C21,'[1]RMC-1'!$F$5:$F$42)</f>
        <v>#VALUE!</v>
      </c>
      <c r="H21" s="24" t="e">
        <f>SUMIF('[1]RMC-2'!$J$5:$J$89,'RMC-SUMMARY'!C21,'[1]RMC-2'!$F$5:$F$89)</f>
        <v>#VALUE!</v>
      </c>
      <c r="I21" s="24" t="e">
        <f>SUMIF('[1]RMC-3'!$J$5:$J$54,'RMC-SUMMARY'!C21,'[1]RMC-3'!$F$5:$F$54)</f>
        <v>#VALUE!</v>
      </c>
      <c r="J21" s="24" t="e">
        <f>SUMIF('[1]RMC-4'!$J$5:$J$63,'RMC-SUMMARY'!C21,'[1]RMC-4'!$F$5:$F$63)</f>
        <v>#VALUE!</v>
      </c>
      <c r="K21" s="24" t="e">
        <f>SUMIF('[1]RMC-5'!$J$5:$J$85,'RMC-SUMMARY'!C21,'[1]RMC-5'!$F$5:$F$85)</f>
        <v>#VALUE!</v>
      </c>
      <c r="L21" s="24" t="e">
        <f>SUMIF('[1]RMC-6'!$J$5:$J$92,'RMC-SUMMARY'!C21,'[1]RMC-6'!$F$5:$F$92)</f>
        <v>#VALUE!</v>
      </c>
      <c r="M21" s="24" t="e">
        <f>SUMIF('[1]RMC-7'!$J$5:$J$90,'RMC-SUMMARY'!C21,'[1]RMC-7'!$F$5:$F$90)</f>
        <v>#VALUE!</v>
      </c>
      <c r="N21" s="24" t="e">
        <f>SUMIF('[1]RMC-8'!$J$5:$J$90,'RMC-SUMMARY'!C21,'[1]RMC-8'!$F$5:$F$90)</f>
        <v>#VALUE!</v>
      </c>
      <c r="O21" s="24" t="e">
        <f>SUMIF('[1]RMC-9'!$J$5:$J$90,'RMC-SUMMARY'!C21,'[1]RMC-9'!$F$5:$F$90)</f>
        <v>#VALUE!</v>
      </c>
      <c r="P21" s="24" t="e">
        <f>SUMIF('[1]RMC-10'!$J$5:$J$90,'RMC-SUMMARY'!C21,'[1]RMC-10'!$F$5:$F$90)</f>
        <v>#VALUE!</v>
      </c>
      <c r="Q21" s="25" t="e">
        <f t="shared" si="0"/>
        <v>#VALUE!</v>
      </c>
      <c r="R21" s="23">
        <v>103</v>
      </c>
      <c r="S21" s="24" t="e">
        <f t="shared" si="1"/>
        <v>#VALUE!</v>
      </c>
    </row>
    <row r="22" spans="2:19" x14ac:dyDescent="0.3">
      <c r="B22" s="18">
        <v>20</v>
      </c>
      <c r="C22" s="23" t="s">
        <v>79</v>
      </c>
      <c r="D22" s="23" t="s">
        <v>56</v>
      </c>
      <c r="E22" s="23" t="s">
        <v>57</v>
      </c>
      <c r="F22" s="23"/>
      <c r="G22" s="24" t="e">
        <f>SUMIF('[1]RMC-1'!$J$5:$J$42,'RMC-SUMMARY'!C22,'[1]RMC-1'!$F$5:$F$42)</f>
        <v>#VALUE!</v>
      </c>
      <c r="H22" s="24" t="e">
        <f>SUMIF('[1]RMC-2'!$J$5:$J$89,'RMC-SUMMARY'!C22,'[1]RMC-2'!$F$5:$F$89)</f>
        <v>#VALUE!</v>
      </c>
      <c r="I22" s="24" t="e">
        <f>SUMIF('[1]RMC-3'!$J$5:$J$54,'RMC-SUMMARY'!C22,'[1]RMC-3'!$F$5:$F$54)</f>
        <v>#VALUE!</v>
      </c>
      <c r="J22" s="24" t="e">
        <f>SUMIF('[1]RMC-4'!$J$5:$J$63,'RMC-SUMMARY'!C22,'[1]RMC-4'!$F$5:$F$63)</f>
        <v>#VALUE!</v>
      </c>
      <c r="K22" s="24" t="e">
        <f>SUMIF('[1]RMC-5'!$J$5:$J$85,'RMC-SUMMARY'!C22,'[1]RMC-5'!$F$5:$F$85)</f>
        <v>#VALUE!</v>
      </c>
      <c r="L22" s="24" t="e">
        <f>SUMIF('[1]RMC-6'!$J$5:$J$92,'RMC-SUMMARY'!C22,'[1]RMC-6'!$F$5:$F$92)</f>
        <v>#VALUE!</v>
      </c>
      <c r="M22" s="24" t="e">
        <f>SUMIF('[1]RMC-7'!$J$5:$J$90,'RMC-SUMMARY'!C22,'[1]RMC-7'!$F$5:$F$90)</f>
        <v>#VALUE!</v>
      </c>
      <c r="N22" s="24" t="e">
        <f>SUMIF('[1]RMC-8'!$J$5:$J$90,'RMC-SUMMARY'!C22,'[1]RMC-8'!$F$5:$F$90)</f>
        <v>#VALUE!</v>
      </c>
      <c r="O22" s="24" t="e">
        <f>SUMIF('[1]RMC-9'!$J$5:$J$90,'RMC-SUMMARY'!C22,'[1]RMC-9'!$F$5:$F$90)</f>
        <v>#VALUE!</v>
      </c>
      <c r="P22" s="24" t="e">
        <f>SUMIF('[1]RMC-10'!$J$5:$J$90,'RMC-SUMMARY'!C22,'[1]RMC-10'!$F$5:$F$90)</f>
        <v>#VALUE!</v>
      </c>
      <c r="Q22" s="25" t="e">
        <f t="shared" si="0"/>
        <v>#VALUE!</v>
      </c>
      <c r="R22" s="23">
        <f>1156+135</f>
        <v>1291</v>
      </c>
      <c r="S22" s="24" t="e">
        <f t="shared" si="1"/>
        <v>#VALUE!</v>
      </c>
    </row>
    <row r="23" spans="2:19" x14ac:dyDescent="0.3">
      <c r="B23" s="18">
        <v>21</v>
      </c>
      <c r="C23" s="28" t="s">
        <v>80</v>
      </c>
      <c r="D23" s="23" t="s">
        <v>75</v>
      </c>
      <c r="E23" s="23" t="s">
        <v>57</v>
      </c>
      <c r="F23" s="24"/>
      <c r="G23" s="24" t="e">
        <f>SUMIF('[1]RMC-1'!$J$5:$J$42,'RMC-SUMMARY'!C23,'[1]RMC-1'!$F$5:$F$42)</f>
        <v>#VALUE!</v>
      </c>
      <c r="H23" s="24" t="e">
        <f>SUMIF('[1]RMC-2'!$J$5:$J$89,'RMC-SUMMARY'!C23,'[1]RMC-2'!$F$5:$F$89)</f>
        <v>#VALUE!</v>
      </c>
      <c r="I23" s="24" t="e">
        <f>SUMIF('[1]RMC-3'!$J$5:$J$54,'RMC-SUMMARY'!C23,'[1]RMC-3'!$F$5:$F$54)</f>
        <v>#VALUE!</v>
      </c>
      <c r="J23" s="24" t="e">
        <f>SUMIF('[1]RMC-4'!$J$5:$J$63,'RMC-SUMMARY'!C23,'[1]RMC-4'!$F$5:$F$63)</f>
        <v>#VALUE!</v>
      </c>
      <c r="K23" s="24" t="e">
        <f>SUMIF('[1]RMC-5'!$J$5:$J$85,'RMC-SUMMARY'!C23,'[1]RMC-5'!$F$5:$F$85)</f>
        <v>#VALUE!</v>
      </c>
      <c r="L23" s="24" t="e">
        <f>SUMIF('[1]RMC-6'!$J$5:$J$92,'RMC-SUMMARY'!C23,'[1]RMC-6'!$F$5:$F$92)</f>
        <v>#VALUE!</v>
      </c>
      <c r="M23" s="24" t="e">
        <f>SUMIF('[1]RMC-7'!$J$5:$J$90,'RMC-SUMMARY'!C23,'[1]RMC-7'!$F$5:$F$90)</f>
        <v>#VALUE!</v>
      </c>
      <c r="N23" s="24" t="e">
        <f>SUMIF('[1]RMC-8'!$J$5:$J$90,'RMC-SUMMARY'!C23,'[1]RMC-8'!$F$5:$F$90)</f>
        <v>#VALUE!</v>
      </c>
      <c r="O23" s="24" t="e">
        <f>SUMIF('[1]RMC-9'!$J$5:$J$90,'RMC-SUMMARY'!C23,'[1]RMC-9'!$F$5:$F$90)</f>
        <v>#VALUE!</v>
      </c>
      <c r="P23" s="24" t="e">
        <f>SUMIF('[1]RMC-10'!$J$5:$J$90,'RMC-SUMMARY'!C23,'[1]RMC-10'!$F$5:$F$90)</f>
        <v>#VALUE!</v>
      </c>
      <c r="Q23" s="25" t="e">
        <f t="shared" si="0"/>
        <v>#VALUE!</v>
      </c>
      <c r="R23" s="23">
        <v>627</v>
      </c>
      <c r="S23" s="24" t="e">
        <f t="shared" si="1"/>
        <v>#VALUE!</v>
      </c>
    </row>
    <row r="24" spans="2:19" x14ac:dyDescent="0.3">
      <c r="B24" s="18">
        <v>22</v>
      </c>
      <c r="C24" s="23" t="s">
        <v>81</v>
      </c>
      <c r="D24" s="23" t="s">
        <v>59</v>
      </c>
      <c r="E24" s="23" t="s">
        <v>57</v>
      </c>
      <c r="F24" s="23"/>
      <c r="G24" s="24" t="e">
        <f>SUMIF('[1]RMC-1'!$J$5:$J$42,'RMC-SUMMARY'!C24,'[1]RMC-1'!$F$5:$F$42)</f>
        <v>#VALUE!</v>
      </c>
      <c r="H24" s="24" t="e">
        <f>SUMIF('[1]RMC-2'!$J$5:$J$89,'RMC-SUMMARY'!C24,'[1]RMC-2'!$F$5:$F$89)</f>
        <v>#VALUE!</v>
      </c>
      <c r="I24" s="24" t="e">
        <f>SUMIF('[1]RMC-3'!$J$5:$J$54,'RMC-SUMMARY'!C24,'[1]RMC-3'!$F$5:$F$54)</f>
        <v>#VALUE!</v>
      </c>
      <c r="J24" s="24" t="e">
        <f>SUMIF('[1]RMC-4'!$J$5:$J$63,'RMC-SUMMARY'!C24,'[1]RMC-4'!$F$5:$F$63)</f>
        <v>#VALUE!</v>
      </c>
      <c r="K24" s="24" t="e">
        <f>SUMIF('[1]RMC-5'!$J$5:$J$85,'RMC-SUMMARY'!C24,'[1]RMC-5'!$F$5:$F$85)</f>
        <v>#VALUE!</v>
      </c>
      <c r="L24" s="24" t="e">
        <f>SUMIF('[1]RMC-6'!$J$5:$J$92,'RMC-SUMMARY'!C24,'[1]RMC-6'!$F$5:$F$92)</f>
        <v>#VALUE!</v>
      </c>
      <c r="M24" s="24" t="e">
        <f>SUMIF('[1]RMC-7'!$J$5:$J$90,'RMC-SUMMARY'!C24,'[1]RMC-7'!$F$5:$F$90)</f>
        <v>#VALUE!</v>
      </c>
      <c r="N24" s="24" t="e">
        <f>SUMIF('[1]RMC-8'!$J$5:$J$90,'RMC-SUMMARY'!C24,'[1]RMC-8'!$F$5:$F$90)</f>
        <v>#VALUE!</v>
      </c>
      <c r="O24" s="24" t="e">
        <f>SUMIF('[1]RMC-9'!$J$5:$J$90,'RMC-SUMMARY'!C24,'[1]RMC-9'!$F$5:$F$90)</f>
        <v>#VALUE!</v>
      </c>
      <c r="P24" s="24" t="e">
        <f>SUMIF('[1]RMC-10'!$J$5:$J$90,'RMC-SUMMARY'!C24,'[1]RMC-10'!$F$5:$F$90)</f>
        <v>#VALUE!</v>
      </c>
      <c r="Q24" s="25" t="e">
        <f t="shared" si="0"/>
        <v>#VALUE!</v>
      </c>
      <c r="R24" s="23">
        <v>1290</v>
      </c>
      <c r="S24" s="24" t="e">
        <f t="shared" si="1"/>
        <v>#VALUE!</v>
      </c>
    </row>
    <row r="25" spans="2:19" x14ac:dyDescent="0.3">
      <c r="B25" s="18">
        <v>23</v>
      </c>
      <c r="C25" s="23" t="s">
        <v>82</v>
      </c>
      <c r="D25" s="23" t="s">
        <v>75</v>
      </c>
      <c r="E25" s="23" t="s">
        <v>57</v>
      </c>
      <c r="F25" s="23"/>
      <c r="G25" s="24" t="e">
        <f>SUMIF('[1]RMC-1'!$J$5:$J$42,'RMC-SUMMARY'!C25,'[1]RMC-1'!$F$5:$F$42)</f>
        <v>#VALUE!</v>
      </c>
      <c r="H25" s="24" t="e">
        <f>SUMIF('[1]RMC-2'!$J$5:$J$89,'RMC-SUMMARY'!C25,'[1]RMC-2'!$F$5:$F$89)</f>
        <v>#VALUE!</v>
      </c>
      <c r="I25" s="24" t="e">
        <f>SUMIF('[1]RMC-3'!$J$5:$J$54,'RMC-SUMMARY'!C25,'[1]RMC-3'!$F$5:$F$54)</f>
        <v>#VALUE!</v>
      </c>
      <c r="J25" s="24" t="e">
        <f>SUMIF('[1]RMC-4'!$J$5:$J$63,'RMC-SUMMARY'!C25,'[1]RMC-4'!$F$5:$F$63)</f>
        <v>#VALUE!</v>
      </c>
      <c r="K25" s="24" t="e">
        <f>SUMIF('[1]RMC-5'!$J$5:$J$85,'RMC-SUMMARY'!C25,'[1]RMC-5'!$F$5:$F$85)</f>
        <v>#VALUE!</v>
      </c>
      <c r="L25" s="24" t="e">
        <f>SUMIF('[1]RMC-6'!$J$5:$J$92,'RMC-SUMMARY'!C25,'[1]RMC-6'!$F$5:$F$92)</f>
        <v>#VALUE!</v>
      </c>
      <c r="M25" s="24" t="e">
        <f>SUMIF('[1]RMC-7'!$J$5:$J$90,'RMC-SUMMARY'!C25,'[1]RMC-7'!$F$5:$F$90)</f>
        <v>#VALUE!</v>
      </c>
      <c r="N25" s="24" t="e">
        <f>SUMIF('[1]RMC-8'!$J$5:$J$90,'RMC-SUMMARY'!C25,'[1]RMC-8'!$F$5:$F$90)</f>
        <v>#VALUE!</v>
      </c>
      <c r="O25" s="24" t="e">
        <f>SUMIF('[1]RMC-9'!$J$5:$J$90,'RMC-SUMMARY'!C25,'[1]RMC-9'!$F$5:$F$90)</f>
        <v>#VALUE!</v>
      </c>
      <c r="P25" s="24" t="e">
        <f>SUMIF('[1]RMC-10'!$J$5:$J$90,'RMC-SUMMARY'!C25,'[1]RMC-10'!$F$5:$F$90)</f>
        <v>#VALUE!</v>
      </c>
      <c r="Q25" s="25" t="e">
        <f t="shared" si="0"/>
        <v>#VALUE!</v>
      </c>
      <c r="R25" s="23">
        <v>1628</v>
      </c>
      <c r="S25" s="24" t="e">
        <f t="shared" si="1"/>
        <v>#VALUE!</v>
      </c>
    </row>
    <row r="26" spans="2:19" ht="15.75" customHeight="1" x14ac:dyDescent="0.3">
      <c r="B26" s="18">
        <v>24</v>
      </c>
      <c r="C26" s="23" t="s">
        <v>83</v>
      </c>
      <c r="D26" s="23" t="s">
        <v>59</v>
      </c>
      <c r="E26" s="23" t="s">
        <v>57</v>
      </c>
      <c r="F26" s="23"/>
      <c r="G26" s="24" t="e">
        <f>SUMIF('[1]RMC-1'!$J$5:$J$42,'RMC-SUMMARY'!C26,'[1]RMC-1'!$F$5:$F$42)</f>
        <v>#VALUE!</v>
      </c>
      <c r="H26" s="24" t="e">
        <f>SUMIF('[1]RMC-2'!$J$5:$J$89,'RMC-SUMMARY'!C26,'[1]RMC-2'!$F$5:$F$89)</f>
        <v>#VALUE!</v>
      </c>
      <c r="I26" s="24" t="e">
        <f>SUMIF('[1]RMC-3'!$J$5:$J$54,'RMC-SUMMARY'!C26,'[1]RMC-3'!$F$5:$F$54)</f>
        <v>#VALUE!</v>
      </c>
      <c r="J26" s="24" t="e">
        <f>SUMIF('[1]RMC-4'!$J$5:$J$63,'RMC-SUMMARY'!C26,'[1]RMC-4'!$F$5:$F$63)</f>
        <v>#VALUE!</v>
      </c>
      <c r="K26" s="24" t="e">
        <f>SUMIF('[1]RMC-5'!$J$5:$J$85,'RMC-SUMMARY'!C26,'[1]RMC-5'!$F$5:$F$85)</f>
        <v>#VALUE!</v>
      </c>
      <c r="L26" s="24" t="e">
        <f>SUMIF('[1]RMC-6'!$J$5:$J$92,'RMC-SUMMARY'!C26,'[1]RMC-6'!$F$5:$F$92)</f>
        <v>#VALUE!</v>
      </c>
      <c r="M26" s="24" t="e">
        <f>SUMIF('[1]RMC-7'!$J$5:$J$90,'RMC-SUMMARY'!C26,'[1]RMC-7'!$F$5:$F$90)</f>
        <v>#VALUE!</v>
      </c>
      <c r="N26" s="24" t="e">
        <f>SUMIF('[1]RMC-8'!$J$5:$J$90,'RMC-SUMMARY'!C26,'[1]RMC-8'!$F$5:$F$90)</f>
        <v>#VALUE!</v>
      </c>
      <c r="O26" s="24" t="e">
        <f>SUMIF('[1]RMC-9'!$J$5:$J$90,'RMC-SUMMARY'!C26,'[1]RMC-9'!$F$5:$F$90)</f>
        <v>#VALUE!</v>
      </c>
      <c r="P26" s="24" t="e">
        <f>SUMIF('[1]RMC-10'!$J$5:$J$90,'RMC-SUMMARY'!C26,'[1]RMC-10'!$F$5:$F$90)</f>
        <v>#VALUE!</v>
      </c>
      <c r="Q26" s="25" t="e">
        <f t="shared" si="0"/>
        <v>#VALUE!</v>
      </c>
      <c r="R26" s="23">
        <v>2550</v>
      </c>
      <c r="S26" s="24" t="e">
        <f t="shared" si="1"/>
        <v>#VALUE!</v>
      </c>
    </row>
    <row r="27" spans="2:19" x14ac:dyDescent="0.3">
      <c r="B27" s="18">
        <v>25</v>
      </c>
      <c r="C27" s="23" t="s">
        <v>84</v>
      </c>
      <c r="D27" s="23" t="s">
        <v>56</v>
      </c>
      <c r="E27" s="23" t="s">
        <v>57</v>
      </c>
      <c r="F27" s="23"/>
      <c r="G27" s="24" t="e">
        <f>SUMIF('[1]RMC-1'!$J$5:$J$42,'RMC-SUMMARY'!C27,'[1]RMC-1'!$F$5:$F$42)</f>
        <v>#VALUE!</v>
      </c>
      <c r="H27" s="24" t="e">
        <f>SUMIF('[1]RMC-2'!$J$5:$J$89,'RMC-SUMMARY'!C27,'[1]RMC-2'!$F$5:$F$89)</f>
        <v>#VALUE!</v>
      </c>
      <c r="I27" s="24" t="e">
        <f>SUMIF('[1]RMC-3'!$J$5:$J$54,'RMC-SUMMARY'!C27,'[1]RMC-3'!$F$5:$F$54)</f>
        <v>#VALUE!</v>
      </c>
      <c r="J27" s="24" t="e">
        <f>SUMIF('[1]RMC-4'!$J$5:$J$63,'RMC-SUMMARY'!C27,'[1]RMC-4'!$F$5:$F$63)</f>
        <v>#VALUE!</v>
      </c>
      <c r="K27" s="24" t="e">
        <f>SUMIF('[1]RMC-5'!$J$5:$J$85,'RMC-SUMMARY'!C27,'[1]RMC-5'!$F$5:$F$85)</f>
        <v>#VALUE!</v>
      </c>
      <c r="L27" s="24" t="e">
        <f>SUMIF('[1]RMC-6'!$J$5:$J$92,'RMC-SUMMARY'!C27,'[1]RMC-6'!$F$5:$F$92)</f>
        <v>#VALUE!</v>
      </c>
      <c r="M27" s="24" t="e">
        <f>SUMIF('[1]RMC-7'!$J$5:$J$90,'RMC-SUMMARY'!C27,'[1]RMC-7'!$F$5:$F$90)</f>
        <v>#VALUE!</v>
      </c>
      <c r="N27" s="24" t="e">
        <f>SUMIF('[1]RMC-8'!$J$5:$J$90,'RMC-SUMMARY'!C27,'[1]RMC-8'!$F$5:$F$90)</f>
        <v>#VALUE!</v>
      </c>
      <c r="O27" s="24" t="e">
        <f>SUMIF('[1]RMC-9'!$J$5:$J$90,'RMC-SUMMARY'!C27,'[1]RMC-9'!$F$5:$F$90)</f>
        <v>#VALUE!</v>
      </c>
      <c r="P27" s="24" t="e">
        <f>SUMIF('[1]RMC-10'!$J$5:$J$90,'RMC-SUMMARY'!C27,'[1]RMC-10'!$F$5:$F$90)</f>
        <v>#VALUE!</v>
      </c>
      <c r="Q27" s="25" t="e">
        <f t="shared" si="0"/>
        <v>#VALUE!</v>
      </c>
      <c r="R27" s="23">
        <v>1948</v>
      </c>
      <c r="S27" s="24" t="e">
        <f t="shared" si="1"/>
        <v>#VALUE!</v>
      </c>
    </row>
    <row r="28" spans="2:19" x14ac:dyDescent="0.3">
      <c r="B28" s="18">
        <v>26</v>
      </c>
      <c r="C28" s="23" t="s">
        <v>85</v>
      </c>
      <c r="D28" s="23" t="s">
        <v>86</v>
      </c>
      <c r="E28" s="23" t="s">
        <v>57</v>
      </c>
      <c r="F28" s="23"/>
      <c r="G28" s="24" t="e">
        <f>SUMIF('[1]RMC-1'!$J$5:$J$42,'RMC-SUMMARY'!C28,'[1]RMC-1'!$F$5:$F$42)</f>
        <v>#VALUE!</v>
      </c>
      <c r="H28" s="24" t="e">
        <f>SUMIF('[1]RMC-2'!$J$5:$J$89,'RMC-SUMMARY'!C28,'[1]RMC-2'!$F$5:$F$89)</f>
        <v>#VALUE!</v>
      </c>
      <c r="I28" s="24" t="e">
        <f>SUMIF('[1]RMC-3'!$J$5:$J$54,'RMC-SUMMARY'!C28,'[1]RMC-3'!$F$5:$F$54)</f>
        <v>#VALUE!</v>
      </c>
      <c r="J28" s="24" t="e">
        <f>SUMIF('[1]RMC-4'!$J$5:$J$63,'RMC-SUMMARY'!C28,'[1]RMC-4'!$F$5:$F$63)</f>
        <v>#VALUE!</v>
      </c>
      <c r="K28" s="24" t="e">
        <f>SUMIF('[1]RMC-5'!$J$5:$J$85,'RMC-SUMMARY'!C28,'[1]RMC-5'!$F$5:$F$85)</f>
        <v>#VALUE!</v>
      </c>
      <c r="L28" s="24" t="e">
        <f>SUMIF('[1]RMC-6'!$J$5:$J$92,'RMC-SUMMARY'!C28,'[1]RMC-6'!$F$5:$F$92)</f>
        <v>#VALUE!</v>
      </c>
      <c r="M28" s="24" t="e">
        <f>SUMIF('[1]RMC-7'!$J$5:$J$90,'RMC-SUMMARY'!C28,'[1]RMC-7'!$F$5:$F$90)</f>
        <v>#VALUE!</v>
      </c>
      <c r="N28" s="24" t="e">
        <f>SUMIF('[1]RMC-8'!$J$5:$J$90,'RMC-SUMMARY'!C28,'[1]RMC-8'!$F$5:$F$90)</f>
        <v>#VALUE!</v>
      </c>
      <c r="O28" s="24" t="e">
        <f>SUMIF('[1]RMC-9'!$J$5:$J$90,'RMC-SUMMARY'!C28,'[1]RMC-9'!$F$5:$F$90)</f>
        <v>#VALUE!</v>
      </c>
      <c r="P28" s="24" t="e">
        <f>SUMIF('[1]RMC-10'!$J$5:$J$90,'RMC-SUMMARY'!C28,'[1]RMC-10'!$F$5:$F$90)</f>
        <v>#VALUE!</v>
      </c>
      <c r="Q28" s="25" t="e">
        <f t="shared" si="0"/>
        <v>#VALUE!</v>
      </c>
      <c r="R28" s="23">
        <v>1500</v>
      </c>
      <c r="S28" s="24" t="e">
        <f t="shared" si="1"/>
        <v>#VALUE!</v>
      </c>
    </row>
    <row r="29" spans="2:19" x14ac:dyDescent="0.3">
      <c r="B29" s="18">
        <v>27</v>
      </c>
      <c r="C29" s="23" t="s">
        <v>87</v>
      </c>
      <c r="D29" s="23" t="s">
        <v>75</v>
      </c>
      <c r="E29" s="23" t="s">
        <v>57</v>
      </c>
      <c r="F29" s="23"/>
      <c r="G29" s="24" t="e">
        <f>SUMIF('[1]RMC-1'!$J$5:$J$42,'RMC-SUMMARY'!C29,'[1]RMC-1'!$F$5:$F$42)</f>
        <v>#VALUE!</v>
      </c>
      <c r="H29" s="24" t="e">
        <f>SUMIF('[1]RMC-2'!$J$5:$J$89,'RMC-SUMMARY'!C29,'[1]RMC-2'!$F$5:$F$89)</f>
        <v>#VALUE!</v>
      </c>
      <c r="I29" s="24" t="e">
        <f>SUMIF('[1]RMC-3'!$J$5:$J$54,'RMC-SUMMARY'!C29,'[1]RMC-3'!$F$5:$F$54)</f>
        <v>#VALUE!</v>
      </c>
      <c r="J29" s="24" t="e">
        <f>SUMIF('[1]RMC-4'!$J$5:$J$63,'RMC-SUMMARY'!C29,'[1]RMC-4'!$F$5:$F$63)</f>
        <v>#VALUE!</v>
      </c>
      <c r="K29" s="24" t="e">
        <f>SUMIF('[1]RMC-5'!$J$5:$J$85,'RMC-SUMMARY'!C29,'[1]RMC-5'!$F$5:$F$85)</f>
        <v>#VALUE!</v>
      </c>
      <c r="L29" s="24" t="e">
        <f>SUMIF('[1]RMC-6'!$J$5:$J$92,'RMC-SUMMARY'!C29,'[1]RMC-6'!$F$5:$F$92)</f>
        <v>#VALUE!</v>
      </c>
      <c r="M29" s="24" t="e">
        <f>SUMIF('[1]RMC-7'!$J$5:$J$90,'RMC-SUMMARY'!C29,'[1]RMC-7'!$F$5:$F$90)</f>
        <v>#VALUE!</v>
      </c>
      <c r="N29" s="24" t="e">
        <f>SUMIF('[1]RMC-8'!$J$5:$J$90,'RMC-SUMMARY'!C29,'[1]RMC-8'!$F$5:$F$90)</f>
        <v>#VALUE!</v>
      </c>
      <c r="O29" s="24" t="e">
        <f>SUMIF('[1]RMC-9'!$J$5:$J$90,'RMC-SUMMARY'!C29,'[1]RMC-9'!$F$5:$F$90)</f>
        <v>#VALUE!</v>
      </c>
      <c r="P29" s="24" t="e">
        <f>SUMIF('[1]RMC-10'!$J$5:$J$90,'RMC-SUMMARY'!C29,'[1]RMC-10'!$F$5:$F$90)</f>
        <v>#VALUE!</v>
      </c>
      <c r="Q29" s="25" t="e">
        <f t="shared" si="0"/>
        <v>#VALUE!</v>
      </c>
      <c r="R29" s="23">
        <v>310</v>
      </c>
      <c r="S29" s="24" t="e">
        <f t="shared" si="1"/>
        <v>#VALUE!</v>
      </c>
    </row>
    <row r="30" spans="2:19" x14ac:dyDescent="0.3">
      <c r="B30" s="18">
        <v>28</v>
      </c>
      <c r="C30" s="23" t="s">
        <v>88</v>
      </c>
      <c r="D30" s="23" t="s">
        <v>59</v>
      </c>
      <c r="E30" s="23" t="s">
        <v>57</v>
      </c>
      <c r="F30" s="23"/>
      <c r="G30" s="24" t="e">
        <f>SUMIF('[1]RMC-1'!$J$5:$J$42,'RMC-SUMMARY'!C30,'[1]RMC-1'!$F$5:$F$42)</f>
        <v>#VALUE!</v>
      </c>
      <c r="H30" s="24" t="e">
        <f>SUMIF('[1]RMC-2'!$J$5:$J$89,'RMC-SUMMARY'!C30,'[1]RMC-2'!$F$5:$F$89)</f>
        <v>#VALUE!</v>
      </c>
      <c r="I30" s="24" t="e">
        <f>SUMIF('[1]RMC-3'!$J$5:$J$54,'RMC-SUMMARY'!C30,'[1]RMC-3'!$F$5:$F$54)</f>
        <v>#VALUE!</v>
      </c>
      <c r="J30" s="24" t="e">
        <f>SUMIF('[1]RMC-4'!$J$5:$J$63,'RMC-SUMMARY'!C30,'[1]RMC-4'!$F$5:$F$63)</f>
        <v>#VALUE!</v>
      </c>
      <c r="K30" s="24" t="e">
        <f>SUMIF('[1]RMC-5'!$J$5:$J$85,'RMC-SUMMARY'!C30,'[1]RMC-5'!$F$5:$F$85)</f>
        <v>#VALUE!</v>
      </c>
      <c r="L30" s="24" t="e">
        <f>SUMIF('[1]RMC-6'!$J$5:$J$92,'RMC-SUMMARY'!C30,'[1]RMC-6'!$F$5:$F$92)</f>
        <v>#VALUE!</v>
      </c>
      <c r="M30" s="24" t="e">
        <f>SUMIF('[1]RMC-7'!$J$5:$J$90,'RMC-SUMMARY'!C30,'[1]RMC-7'!$F$5:$F$90)</f>
        <v>#VALUE!</v>
      </c>
      <c r="N30" s="24" t="e">
        <f>SUMIF('[1]RMC-8'!$J$5:$J$90,'RMC-SUMMARY'!C30,'[1]RMC-8'!$F$5:$F$90)</f>
        <v>#VALUE!</v>
      </c>
      <c r="O30" s="24" t="e">
        <f>SUMIF('[1]RMC-9'!$J$5:$J$90,'RMC-SUMMARY'!C30,'[1]RMC-9'!$F$5:$F$90)</f>
        <v>#VALUE!</v>
      </c>
      <c r="P30" s="24" t="e">
        <f>SUMIF('[1]RMC-10'!$J$5:$J$90,'RMC-SUMMARY'!C30,'[1]RMC-10'!$F$5:$F$90)</f>
        <v>#VALUE!</v>
      </c>
      <c r="Q30" s="25" t="e">
        <f t="shared" si="0"/>
        <v>#VALUE!</v>
      </c>
      <c r="R30" s="23">
        <v>760</v>
      </c>
      <c r="S30" s="24" t="e">
        <f t="shared" si="1"/>
        <v>#VALUE!</v>
      </c>
    </row>
    <row r="31" spans="2:19" x14ac:dyDescent="0.3">
      <c r="B31" s="18">
        <v>29</v>
      </c>
      <c r="C31" s="23" t="s">
        <v>89</v>
      </c>
      <c r="D31" s="23" t="s">
        <v>61</v>
      </c>
      <c r="E31" s="23" t="s">
        <v>57</v>
      </c>
      <c r="F31" s="23"/>
      <c r="G31" s="24" t="e">
        <f>SUMIF('[1]RMC-1'!$J$5:$J$42,'RMC-SUMMARY'!C31,'[1]RMC-1'!$F$5:$F$42)</f>
        <v>#VALUE!</v>
      </c>
      <c r="H31" s="24" t="e">
        <f>SUMIF('[1]RMC-2'!$J$5:$J$89,'RMC-SUMMARY'!C31,'[1]RMC-2'!$F$5:$F$89)</f>
        <v>#VALUE!</v>
      </c>
      <c r="I31" s="24" t="e">
        <f>SUMIF('[1]RMC-3'!$J$5:$J$54,'RMC-SUMMARY'!C31,'[1]RMC-3'!$F$5:$F$54)</f>
        <v>#VALUE!</v>
      </c>
      <c r="J31" s="24" t="e">
        <f>SUMIF('[1]RMC-4'!$J$5:$J$63,'RMC-SUMMARY'!C31,'[1]RMC-4'!$F$5:$F$63)</f>
        <v>#VALUE!</v>
      </c>
      <c r="K31" s="24" t="e">
        <f>SUMIF('[1]RMC-5'!$J$5:$J$85,'RMC-SUMMARY'!C31,'[1]RMC-5'!$F$5:$F$85)</f>
        <v>#VALUE!</v>
      </c>
      <c r="L31" s="24" t="e">
        <f>SUMIF('[1]RMC-6'!$J$5:$J$92,'RMC-SUMMARY'!C31,'[1]RMC-6'!$F$5:$F$92)</f>
        <v>#VALUE!</v>
      </c>
      <c r="M31" s="24" t="e">
        <f>SUMIF('[1]RMC-7'!$J$5:$J$90,'RMC-SUMMARY'!C31,'[1]RMC-7'!$F$5:$F$90)</f>
        <v>#VALUE!</v>
      </c>
      <c r="N31" s="24" t="e">
        <f>SUMIF('[1]RMC-8'!$J$5:$J$90,'RMC-SUMMARY'!C31,'[1]RMC-8'!$F$5:$F$90)</f>
        <v>#VALUE!</v>
      </c>
      <c r="O31" s="24" t="e">
        <f>SUMIF('[1]RMC-9'!$J$5:$J$90,'RMC-SUMMARY'!C31,'[1]RMC-9'!$F$5:$F$90)</f>
        <v>#VALUE!</v>
      </c>
      <c r="P31" s="24" t="e">
        <f>SUMIF('[1]RMC-10'!$J$5:$J$90,'RMC-SUMMARY'!C31,'[1]RMC-10'!$F$5:$F$90)</f>
        <v>#VALUE!</v>
      </c>
      <c r="Q31" s="25" t="e">
        <f t="shared" si="0"/>
        <v>#VALUE!</v>
      </c>
      <c r="R31" s="23">
        <v>271.95</v>
      </c>
      <c r="S31" s="24" t="e">
        <f t="shared" si="1"/>
        <v>#VALUE!</v>
      </c>
    </row>
    <row r="32" spans="2:19" x14ac:dyDescent="0.3">
      <c r="B32" s="18">
        <v>30</v>
      </c>
      <c r="C32" s="23" t="s">
        <v>90</v>
      </c>
      <c r="D32" s="23" t="s">
        <v>56</v>
      </c>
      <c r="E32" s="23" t="s">
        <v>57</v>
      </c>
      <c r="F32" s="23"/>
      <c r="G32" s="24" t="e">
        <f>SUMIF('[1]RMC-1'!$J$5:$J$42,'RMC-SUMMARY'!C32,'[1]RMC-1'!$F$5:$F$42)</f>
        <v>#VALUE!</v>
      </c>
      <c r="H32" s="24" t="e">
        <f>SUMIF('[1]RMC-2'!$J$5:$J$89,'RMC-SUMMARY'!C32,'[1]RMC-2'!$F$5:$F$89)</f>
        <v>#VALUE!</v>
      </c>
      <c r="I32" s="24" t="e">
        <f>SUMIF('[1]RMC-3'!$J$5:$J$54,'RMC-SUMMARY'!C32,'[1]RMC-3'!$F$5:$F$54)</f>
        <v>#VALUE!</v>
      </c>
      <c r="J32" s="24" t="e">
        <f>SUMIF('[1]RMC-4'!$J$5:$J$63,'RMC-SUMMARY'!C32,'[1]RMC-4'!$F$5:$F$63)</f>
        <v>#VALUE!</v>
      </c>
      <c r="K32" s="24" t="e">
        <f>SUMIF('[1]RMC-5'!$J$5:$J$85,'RMC-SUMMARY'!C32,'[1]RMC-5'!$F$5:$F$85)</f>
        <v>#VALUE!</v>
      </c>
      <c r="L32" s="24" t="e">
        <f>SUMIF('[1]RMC-6'!$J$5:$J$92,'RMC-SUMMARY'!C32,'[1]RMC-6'!$F$5:$F$92)</f>
        <v>#VALUE!</v>
      </c>
      <c r="M32" s="24" t="e">
        <f>SUMIF('[1]RMC-7'!$J$5:$J$90,'RMC-SUMMARY'!C32,'[1]RMC-7'!$F$5:$F$90)</f>
        <v>#VALUE!</v>
      </c>
      <c r="N32" s="24" t="e">
        <f>SUMIF('[1]RMC-8'!$J$5:$J$90,'RMC-SUMMARY'!C32,'[1]RMC-8'!$F$5:$F$90)</f>
        <v>#VALUE!</v>
      </c>
      <c r="O32" s="24" t="e">
        <f>SUMIF('[1]RMC-9'!$J$5:$J$90,'RMC-SUMMARY'!C32,'[1]RMC-9'!$F$5:$F$90)</f>
        <v>#VALUE!</v>
      </c>
      <c r="P32" s="24" t="e">
        <f>SUMIF('[1]RMC-10'!$J$5:$J$90,'RMC-SUMMARY'!C32,'[1]RMC-10'!$F$5:$F$90)</f>
        <v>#VALUE!</v>
      </c>
      <c r="Q32" s="25" t="e">
        <f t="shared" si="0"/>
        <v>#VALUE!</v>
      </c>
      <c r="R32" s="23">
        <v>1600</v>
      </c>
      <c r="S32" s="24" t="e">
        <f t="shared" si="1"/>
        <v>#VALUE!</v>
      </c>
    </row>
    <row r="33" spans="2:19" x14ac:dyDescent="0.3">
      <c r="B33" s="18">
        <v>31</v>
      </c>
      <c r="C33" s="23" t="s">
        <v>91</v>
      </c>
      <c r="D33" s="23" t="s">
        <v>59</v>
      </c>
      <c r="E33" s="23" t="s">
        <v>57</v>
      </c>
      <c r="F33" s="23"/>
      <c r="G33" s="24" t="e">
        <f>SUMIF('[1]RMC-1'!$J$5:$J$42,'RMC-SUMMARY'!C33,'[1]RMC-1'!$F$5:$F$42)</f>
        <v>#VALUE!</v>
      </c>
      <c r="H33" s="24" t="e">
        <f>SUMIF('[1]RMC-2'!$J$5:$J$89,'RMC-SUMMARY'!C33,'[1]RMC-2'!$F$5:$F$89)</f>
        <v>#VALUE!</v>
      </c>
      <c r="I33" s="24" t="e">
        <f>SUMIF('[1]RMC-3'!$J$5:$J$54,'RMC-SUMMARY'!C33,'[1]RMC-3'!$F$5:$F$54)</f>
        <v>#VALUE!</v>
      </c>
      <c r="J33" s="24" t="e">
        <f>SUMIF('[1]RMC-4'!$J$5:$J$63,'RMC-SUMMARY'!C33,'[1]RMC-4'!$F$5:$F$63)</f>
        <v>#VALUE!</v>
      </c>
      <c r="K33" s="24" t="e">
        <f>SUMIF('[1]RMC-5'!$J$5:$J$85,'RMC-SUMMARY'!C33,'[1]RMC-5'!$F$5:$F$85)</f>
        <v>#VALUE!</v>
      </c>
      <c r="L33" s="24" t="e">
        <f>SUMIF('[1]RMC-6'!$J$5:$J$92,'RMC-SUMMARY'!C33,'[1]RMC-6'!$F$5:$F$92)</f>
        <v>#VALUE!</v>
      </c>
      <c r="M33" s="24" t="e">
        <f>SUMIF('[1]RMC-7'!$J$5:$J$90,'RMC-SUMMARY'!C33,'[1]RMC-7'!$F$5:$F$90)</f>
        <v>#VALUE!</v>
      </c>
      <c r="N33" s="24" t="e">
        <f>SUMIF('[1]RMC-8'!$J$5:$J$90,'RMC-SUMMARY'!C33,'[1]RMC-8'!$F$5:$F$90)</f>
        <v>#VALUE!</v>
      </c>
      <c r="O33" s="24" t="e">
        <f>SUMIF('[1]RMC-9'!$J$5:$J$90,'RMC-SUMMARY'!C33,'[1]RMC-9'!$F$5:$F$90)</f>
        <v>#VALUE!</v>
      </c>
      <c r="P33" s="24" t="e">
        <f>SUMIF('[1]RMC-10'!$J$5:$J$90,'RMC-SUMMARY'!C33,'[1]RMC-10'!$F$5:$F$90)</f>
        <v>#VALUE!</v>
      </c>
      <c r="Q33" s="25" t="e">
        <f t="shared" si="0"/>
        <v>#VALUE!</v>
      </c>
      <c r="R33" s="23">
        <v>2045</v>
      </c>
      <c r="S33" s="24" t="e">
        <f t="shared" si="1"/>
        <v>#VALUE!</v>
      </c>
    </row>
    <row r="34" spans="2:19" x14ac:dyDescent="0.3">
      <c r="B34" s="18">
        <v>32</v>
      </c>
      <c r="C34" s="23" t="s">
        <v>92</v>
      </c>
      <c r="D34" s="23" t="s">
        <v>56</v>
      </c>
      <c r="E34" s="23" t="s">
        <v>57</v>
      </c>
      <c r="F34" s="23"/>
      <c r="G34" s="24" t="e">
        <f>SUMIF('[1]RMC-1'!$J$5:$J$42,'RMC-SUMMARY'!C34,'[1]RMC-1'!$F$5:$F$42)</f>
        <v>#VALUE!</v>
      </c>
      <c r="H34" s="24" t="e">
        <f>SUMIF('[1]RMC-2'!$J$5:$J$89,'RMC-SUMMARY'!C34,'[1]RMC-2'!$F$5:$F$89)</f>
        <v>#VALUE!</v>
      </c>
      <c r="I34" s="24" t="e">
        <f>SUMIF('[1]RMC-3'!$J$5:$J$54,'RMC-SUMMARY'!C34,'[1]RMC-3'!$F$5:$F$54)</f>
        <v>#VALUE!</v>
      </c>
      <c r="J34" s="24" t="e">
        <f>SUMIF('[1]RMC-4'!$J$5:$J$63,'RMC-SUMMARY'!C34,'[1]RMC-4'!$F$5:$F$63)</f>
        <v>#VALUE!</v>
      </c>
      <c r="K34" s="24" t="e">
        <f>SUMIF('[1]RMC-5'!$J$5:$J$85,'RMC-SUMMARY'!C34,'[1]RMC-5'!$F$5:$F$85)</f>
        <v>#VALUE!</v>
      </c>
      <c r="L34" s="24" t="e">
        <f>SUMIF('[1]RMC-6'!$J$5:$J$92,'RMC-SUMMARY'!C34,'[1]RMC-6'!$F$5:$F$92)</f>
        <v>#VALUE!</v>
      </c>
      <c r="M34" s="24" t="e">
        <f>SUMIF('[1]RMC-7'!$J$5:$J$90,'RMC-SUMMARY'!C34,'[1]RMC-7'!$F$5:$F$90)</f>
        <v>#VALUE!</v>
      </c>
      <c r="N34" s="24" t="e">
        <f>SUMIF('[1]RMC-8'!$J$5:$J$90,'RMC-SUMMARY'!C34,'[1]RMC-8'!$F$5:$F$90)</f>
        <v>#VALUE!</v>
      </c>
      <c r="O34" s="24" t="e">
        <f>SUMIF('[1]RMC-9'!$J$5:$J$90,'RMC-SUMMARY'!C34,'[1]RMC-9'!$F$5:$F$90)</f>
        <v>#VALUE!</v>
      </c>
      <c r="P34" s="24" t="e">
        <f>SUMIF('[1]RMC-10'!$J$5:$J$90,'RMC-SUMMARY'!C34,'[1]RMC-10'!$F$5:$F$90)</f>
        <v>#VALUE!</v>
      </c>
      <c r="Q34" s="25" t="e">
        <f t="shared" si="0"/>
        <v>#VALUE!</v>
      </c>
      <c r="R34" s="23">
        <v>277</v>
      </c>
      <c r="S34" s="24" t="e">
        <f t="shared" si="1"/>
        <v>#VALUE!</v>
      </c>
    </row>
    <row r="35" spans="2:19" x14ac:dyDescent="0.3">
      <c r="B35" s="18">
        <v>33</v>
      </c>
      <c r="C35" s="23" t="s">
        <v>93</v>
      </c>
      <c r="D35" s="23" t="s">
        <v>61</v>
      </c>
      <c r="E35" s="23" t="s">
        <v>57</v>
      </c>
      <c r="F35" s="23"/>
      <c r="G35" s="24" t="e">
        <f>SUMIF('[1]RMC-1'!$J$5:$J$42,'RMC-SUMMARY'!C35,'[1]RMC-1'!$F$5:$F$42)</f>
        <v>#VALUE!</v>
      </c>
      <c r="H35" s="24" t="e">
        <f>SUMIF('[1]RMC-2'!$J$5:$J$89,'RMC-SUMMARY'!C35,'[1]RMC-2'!$F$5:$F$89)</f>
        <v>#VALUE!</v>
      </c>
      <c r="I35" s="24" t="e">
        <f>SUMIF('[1]RMC-3'!$J$5:$J$54,'RMC-SUMMARY'!C35,'[1]RMC-3'!$F$5:$F$54)</f>
        <v>#VALUE!</v>
      </c>
      <c r="J35" s="24" t="e">
        <f>SUMIF('[1]RMC-4'!$J$5:$J$63,'RMC-SUMMARY'!C35,'[1]RMC-4'!$F$5:$F$63)</f>
        <v>#VALUE!</v>
      </c>
      <c r="K35" s="24" t="e">
        <f>SUMIF('[1]RMC-5'!$J$5:$J$85,'RMC-SUMMARY'!C35,'[1]RMC-5'!$F$5:$F$85)</f>
        <v>#VALUE!</v>
      </c>
      <c r="L35" s="24" t="e">
        <f>SUMIF('[1]RMC-6'!$J$5:$J$92,'RMC-SUMMARY'!C35,'[1]RMC-6'!$F$5:$F$92)</f>
        <v>#VALUE!</v>
      </c>
      <c r="M35" s="24" t="e">
        <f>SUMIF('[1]RMC-7'!$J$5:$J$90,'RMC-SUMMARY'!C35,'[1]RMC-7'!$F$5:$F$90)</f>
        <v>#VALUE!</v>
      </c>
      <c r="N35" s="24" t="e">
        <f>SUMIF('[1]RMC-8'!$J$5:$J$90,'RMC-SUMMARY'!C35,'[1]RMC-8'!$F$5:$F$90)</f>
        <v>#VALUE!</v>
      </c>
      <c r="O35" s="24" t="e">
        <f>SUMIF('[1]RMC-9'!$J$5:$J$90,'RMC-SUMMARY'!C35,'[1]RMC-9'!$F$5:$F$90)</f>
        <v>#VALUE!</v>
      </c>
      <c r="P35" s="24" t="e">
        <f>SUMIF('[1]RMC-10'!$J$5:$J$90,'RMC-SUMMARY'!C35,'[1]RMC-10'!$F$5:$F$90)</f>
        <v>#VALUE!</v>
      </c>
      <c r="Q35" s="25" t="e">
        <f t="shared" si="0"/>
        <v>#VALUE!</v>
      </c>
      <c r="R35" s="23">
        <v>292</v>
      </c>
      <c r="S35" s="24" t="e">
        <f t="shared" si="1"/>
        <v>#VALUE!</v>
      </c>
    </row>
    <row r="36" spans="2:19" x14ac:dyDescent="0.3">
      <c r="B36" s="18">
        <v>34</v>
      </c>
      <c r="C36" s="23" t="s">
        <v>94</v>
      </c>
      <c r="D36" s="23" t="s">
        <v>59</v>
      </c>
      <c r="E36" s="23" t="s">
        <v>57</v>
      </c>
      <c r="F36" s="23"/>
      <c r="G36" s="24" t="e">
        <f>SUMIF('[1]RMC-1'!$J$5:$J$42,'RMC-SUMMARY'!C36,'[1]RMC-1'!$F$5:$F$42)</f>
        <v>#VALUE!</v>
      </c>
      <c r="H36" s="24" t="e">
        <f>SUMIF('[1]RMC-2'!$J$5:$J$89,'RMC-SUMMARY'!C36,'[1]RMC-2'!$F$5:$F$89)</f>
        <v>#VALUE!</v>
      </c>
      <c r="I36" s="24" t="e">
        <f>SUMIF('[1]RMC-3'!$J$5:$J$54,'RMC-SUMMARY'!C36,'[1]RMC-3'!$F$5:$F$54)</f>
        <v>#VALUE!</v>
      </c>
      <c r="J36" s="24" t="e">
        <f>SUMIF('[1]RMC-4'!$J$5:$J$63,'RMC-SUMMARY'!C36,'[1]RMC-4'!$F$5:$F$63)</f>
        <v>#VALUE!</v>
      </c>
      <c r="K36" s="24" t="e">
        <f>SUMIF('[1]RMC-5'!$J$5:$J$85,'RMC-SUMMARY'!C36,'[1]RMC-5'!$F$5:$F$85)</f>
        <v>#VALUE!</v>
      </c>
      <c r="L36" s="24" t="e">
        <f>SUMIF('[1]RMC-6'!$J$5:$J$92,'RMC-SUMMARY'!C36,'[1]RMC-6'!$F$5:$F$92)</f>
        <v>#VALUE!</v>
      </c>
      <c r="M36" s="24" t="e">
        <f>SUMIF('[1]RMC-7'!$J$5:$J$90,'RMC-SUMMARY'!C36,'[1]RMC-7'!$F$5:$F$90)</f>
        <v>#VALUE!</v>
      </c>
      <c r="N36" s="24" t="e">
        <f>SUMIF('[1]RMC-8'!$J$5:$J$90,'RMC-SUMMARY'!C36,'[1]RMC-8'!$F$5:$F$90)</f>
        <v>#VALUE!</v>
      </c>
      <c r="O36" s="24" t="e">
        <f>SUMIF('[1]RMC-9'!$J$5:$J$90,'RMC-SUMMARY'!C36,'[1]RMC-9'!$F$5:$F$90)</f>
        <v>#VALUE!</v>
      </c>
      <c r="P36" s="24" t="e">
        <f>SUMIF('[1]RMC-10'!$J$5:$J$90,'RMC-SUMMARY'!C36,'[1]RMC-10'!$F$5:$F$90)</f>
        <v>#VALUE!</v>
      </c>
      <c r="Q36" s="25" t="e">
        <f t="shared" si="0"/>
        <v>#VALUE!</v>
      </c>
      <c r="R36" s="23">
        <v>837.6</v>
      </c>
      <c r="S36" s="24" t="e">
        <f t="shared" si="1"/>
        <v>#VALUE!</v>
      </c>
    </row>
    <row r="37" spans="2:19" x14ac:dyDescent="0.3">
      <c r="B37" s="18">
        <v>35</v>
      </c>
      <c r="C37" s="23" t="s">
        <v>95</v>
      </c>
      <c r="D37" s="23" t="s">
        <v>56</v>
      </c>
      <c r="E37" s="23" t="s">
        <v>57</v>
      </c>
      <c r="F37" s="23"/>
      <c r="G37" s="24" t="e">
        <f>SUMIF('[1]RMC-1'!$J$5:$J$42,'RMC-SUMMARY'!C37,'[1]RMC-1'!$F$5:$F$42)</f>
        <v>#VALUE!</v>
      </c>
      <c r="H37" s="24" t="e">
        <f>SUMIF('[1]RMC-2'!$J$5:$J$89,'RMC-SUMMARY'!C37,'[1]RMC-2'!$F$5:$F$89)</f>
        <v>#VALUE!</v>
      </c>
      <c r="I37" s="24" t="e">
        <f>SUMIF('[1]RMC-3'!$J$5:$J$54,'RMC-SUMMARY'!C37,'[1]RMC-3'!$F$5:$F$54)</f>
        <v>#VALUE!</v>
      </c>
      <c r="J37" s="24" t="e">
        <f>SUMIF('[1]RMC-4'!$J$5:$J$63,'RMC-SUMMARY'!C37,'[1]RMC-4'!$F$5:$F$63)</f>
        <v>#VALUE!</v>
      </c>
      <c r="K37" s="24" t="e">
        <f>SUMIF('[1]RMC-5'!$J$5:$J$85,'RMC-SUMMARY'!C37,'[1]RMC-5'!$F$5:$F$85)</f>
        <v>#VALUE!</v>
      </c>
      <c r="L37" s="24" t="e">
        <f>SUMIF('[1]RMC-6'!$J$5:$J$92,'RMC-SUMMARY'!C37,'[1]RMC-6'!$F$5:$F$92)</f>
        <v>#VALUE!</v>
      </c>
      <c r="M37" s="24" t="e">
        <f>SUMIF('[1]RMC-7'!$J$5:$J$90,'RMC-SUMMARY'!C37,'[1]RMC-7'!$F$5:$F$90)</f>
        <v>#VALUE!</v>
      </c>
      <c r="N37" s="24" t="e">
        <f>SUMIF('[1]RMC-8'!$J$5:$J$90,'RMC-SUMMARY'!C37,'[1]RMC-8'!$F$5:$F$90)</f>
        <v>#VALUE!</v>
      </c>
      <c r="O37" s="24" t="e">
        <f>SUMIF('[1]RMC-9'!$J$5:$J$90,'RMC-SUMMARY'!C37,'[1]RMC-9'!$F$5:$F$90)</f>
        <v>#VALUE!</v>
      </c>
      <c r="P37" s="24" t="e">
        <f>SUMIF('[1]RMC-10'!$J$5:$J$90,'RMC-SUMMARY'!C37,'[1]RMC-10'!$F$5:$F$90)</f>
        <v>#VALUE!</v>
      </c>
      <c r="Q37" s="25" t="e">
        <f t="shared" si="0"/>
        <v>#VALUE!</v>
      </c>
      <c r="R37" s="23">
        <v>132</v>
      </c>
      <c r="S37" s="24" t="e">
        <f t="shared" si="1"/>
        <v>#VALUE!</v>
      </c>
    </row>
    <row r="38" spans="2:19" x14ac:dyDescent="0.3">
      <c r="B38" s="18">
        <v>36</v>
      </c>
      <c r="C38" s="23" t="s">
        <v>96</v>
      </c>
      <c r="D38" s="23" t="s">
        <v>59</v>
      </c>
      <c r="E38" s="23" t="s">
        <v>57</v>
      </c>
      <c r="F38" s="23"/>
      <c r="G38" s="24" t="e">
        <f>SUMIF('[1]RMC-1'!$J$5:$J$42,'RMC-SUMMARY'!C38,'[1]RMC-1'!$F$5:$F$42)</f>
        <v>#VALUE!</v>
      </c>
      <c r="H38" s="24" t="e">
        <f>SUMIF('[1]RMC-2'!$J$5:$J$89,'RMC-SUMMARY'!C38,'[1]RMC-2'!$F$5:$F$89)</f>
        <v>#VALUE!</v>
      </c>
      <c r="I38" s="24" t="e">
        <f>SUMIF('[1]RMC-3'!$J$5:$J$54,'RMC-SUMMARY'!C38,'[1]RMC-3'!$F$5:$F$54)</f>
        <v>#VALUE!</v>
      </c>
      <c r="J38" s="24" t="e">
        <f>SUMIF('[1]RMC-4'!$J$5:$J$63,'RMC-SUMMARY'!C38,'[1]RMC-4'!$F$5:$F$63)</f>
        <v>#VALUE!</v>
      </c>
      <c r="K38" s="24" t="e">
        <f>SUMIF('[1]RMC-5'!$J$5:$J$85,'RMC-SUMMARY'!C38,'[1]RMC-5'!$F$5:$F$85)</f>
        <v>#VALUE!</v>
      </c>
      <c r="L38" s="24" t="e">
        <f>SUMIF('[1]RMC-6'!$J$5:$J$92,'RMC-SUMMARY'!C38,'[1]RMC-6'!$F$5:$F$92)</f>
        <v>#VALUE!</v>
      </c>
      <c r="M38" s="24" t="e">
        <f>SUMIF('[1]RMC-7'!$J$5:$J$90,'RMC-SUMMARY'!C38,'[1]RMC-7'!$F$5:$F$90)</f>
        <v>#VALUE!</v>
      </c>
      <c r="N38" s="24" t="e">
        <f>SUMIF('[1]RMC-8'!$J$5:$J$90,'RMC-SUMMARY'!C38,'[1]RMC-8'!$F$5:$F$90)</f>
        <v>#VALUE!</v>
      </c>
      <c r="O38" s="24" t="e">
        <f>SUMIF('[1]RMC-9'!$J$5:$J$90,'RMC-SUMMARY'!C38,'[1]RMC-9'!$F$5:$F$90)</f>
        <v>#VALUE!</v>
      </c>
      <c r="P38" s="24" t="e">
        <f>SUMIF('[1]RMC-10'!$J$5:$J$90,'RMC-SUMMARY'!C38,'[1]RMC-10'!$F$5:$F$90)</f>
        <v>#VALUE!</v>
      </c>
      <c r="Q38" s="25" t="e">
        <f t="shared" si="0"/>
        <v>#VALUE!</v>
      </c>
      <c r="R38" s="23">
        <v>1481</v>
      </c>
      <c r="S38" s="24" t="e">
        <f t="shared" si="1"/>
        <v>#VALUE!</v>
      </c>
    </row>
    <row r="39" spans="2:19" x14ac:dyDescent="0.3">
      <c r="B39" s="18">
        <v>37</v>
      </c>
      <c r="C39" s="23" t="s">
        <v>97</v>
      </c>
      <c r="D39" s="23" t="s">
        <v>61</v>
      </c>
      <c r="E39" s="23" t="s">
        <v>57</v>
      </c>
      <c r="F39" s="23"/>
      <c r="G39" s="24" t="e">
        <f>SUMIF('[1]RMC-1'!$J$5:$J$42,'RMC-SUMMARY'!C39,'[1]RMC-1'!$F$5:$F$42)</f>
        <v>#VALUE!</v>
      </c>
      <c r="H39" s="24" t="e">
        <f>SUMIF('[1]RMC-2'!$J$5:$J$89,'RMC-SUMMARY'!C39,'[1]RMC-2'!$F$5:$F$89)</f>
        <v>#VALUE!</v>
      </c>
      <c r="I39" s="24" t="e">
        <f>SUMIF('[1]RMC-3'!$J$5:$J$54,'RMC-SUMMARY'!C39,'[1]RMC-3'!$F$5:$F$54)</f>
        <v>#VALUE!</v>
      </c>
      <c r="J39" s="24" t="e">
        <f>SUMIF('[1]RMC-4'!$J$5:$J$63,'RMC-SUMMARY'!C39,'[1]RMC-4'!$F$5:$F$63)</f>
        <v>#VALUE!</v>
      </c>
      <c r="K39" s="24" t="e">
        <f>SUMIF('[1]RMC-5'!$J$5:$J$85,'RMC-SUMMARY'!C39,'[1]RMC-5'!$F$5:$F$85)</f>
        <v>#VALUE!</v>
      </c>
      <c r="L39" s="24" t="e">
        <f>SUMIF('[1]RMC-6'!$J$5:$J$92,'RMC-SUMMARY'!C39,'[1]RMC-6'!$F$5:$F$92)</f>
        <v>#VALUE!</v>
      </c>
      <c r="M39" s="24" t="e">
        <f>SUMIF('[1]RMC-7'!$J$5:$J$90,'RMC-SUMMARY'!C39,'[1]RMC-7'!$F$5:$F$90)</f>
        <v>#VALUE!</v>
      </c>
      <c r="N39" s="24" t="e">
        <f>SUMIF('[1]RMC-8'!$J$5:$J$90,'RMC-SUMMARY'!C39,'[1]RMC-8'!$F$5:$F$90)</f>
        <v>#VALUE!</v>
      </c>
      <c r="O39" s="24" t="e">
        <f>SUMIF('[1]RMC-9'!$J$5:$J$90,'RMC-SUMMARY'!C39,'[1]RMC-9'!$F$5:$F$90)</f>
        <v>#VALUE!</v>
      </c>
      <c r="P39" s="24" t="e">
        <f>SUMIF('[1]RMC-10'!$J$5:$J$90,'RMC-SUMMARY'!C39,'[1]RMC-10'!$F$5:$F$90)</f>
        <v>#VALUE!</v>
      </c>
      <c r="Q39" s="25" t="e">
        <f t="shared" si="0"/>
        <v>#VALUE!</v>
      </c>
      <c r="R39" s="23">
        <v>588.70000000000005</v>
      </c>
      <c r="S39" s="24" t="e">
        <f t="shared" si="1"/>
        <v>#VALUE!</v>
      </c>
    </row>
    <row r="40" spans="2:19" x14ac:dyDescent="0.3">
      <c r="B40" s="18">
        <v>38</v>
      </c>
      <c r="C40" s="23" t="s">
        <v>98</v>
      </c>
      <c r="D40" s="23" t="s">
        <v>56</v>
      </c>
      <c r="E40" s="23" t="s">
        <v>57</v>
      </c>
      <c r="F40" s="24"/>
      <c r="G40" s="24" t="e">
        <f>SUMIF('[1]RMC-1'!$J$5:$J$42,'RMC-SUMMARY'!C40,'[1]RMC-1'!$F$5:$F$42)</f>
        <v>#VALUE!</v>
      </c>
      <c r="H40" s="24" t="e">
        <f>SUMIF('[1]RMC-2'!$J$5:$J$89,'RMC-SUMMARY'!C40,'[1]RMC-2'!$F$5:$F$89)</f>
        <v>#VALUE!</v>
      </c>
      <c r="I40" s="24" t="e">
        <f>SUMIF('[1]RMC-3'!$J$5:$J$54,'RMC-SUMMARY'!C40,'[1]RMC-3'!$F$5:$F$54)</f>
        <v>#VALUE!</v>
      </c>
      <c r="J40" s="24" t="e">
        <f>SUMIF('[1]RMC-4'!$J$5:$J$63,'RMC-SUMMARY'!C40,'[1]RMC-4'!$F$5:$F$63)</f>
        <v>#VALUE!</v>
      </c>
      <c r="K40" s="24" t="e">
        <f>SUMIF('[1]RMC-5'!$J$5:$J$85,'RMC-SUMMARY'!C40,'[1]RMC-5'!$F$5:$F$85)</f>
        <v>#VALUE!</v>
      </c>
      <c r="L40" s="24" t="e">
        <f>SUMIF('[1]RMC-6'!$J$5:$J$92,'RMC-SUMMARY'!C40,'[1]RMC-6'!$F$5:$F$92)</f>
        <v>#VALUE!</v>
      </c>
      <c r="M40" s="24" t="e">
        <f>SUMIF('[1]RMC-7'!$J$5:$J$90,'RMC-SUMMARY'!C40,'[1]RMC-7'!$F$5:$F$90)</f>
        <v>#VALUE!</v>
      </c>
      <c r="N40" s="24" t="e">
        <f>SUMIF('[1]RMC-8'!$J$5:$J$90,'RMC-SUMMARY'!C40,'[1]RMC-8'!$F$5:$F$90)</f>
        <v>#VALUE!</v>
      </c>
      <c r="O40" s="24" t="e">
        <f>SUMIF('[1]RMC-9'!$J$5:$J$90,'RMC-SUMMARY'!C40,'[1]RMC-9'!$F$5:$F$90)</f>
        <v>#VALUE!</v>
      </c>
      <c r="P40" s="24" t="e">
        <f>SUMIF('[1]RMC-10'!$J$5:$J$90,'RMC-SUMMARY'!C40,'[1]RMC-10'!$F$5:$F$90)</f>
        <v>#VALUE!</v>
      </c>
      <c r="Q40" s="25" t="e">
        <f t="shared" si="0"/>
        <v>#VALUE!</v>
      </c>
      <c r="R40" s="23">
        <v>3622</v>
      </c>
      <c r="S40" s="24" t="e">
        <f t="shared" si="1"/>
        <v>#VALUE!</v>
      </c>
    </row>
    <row r="41" spans="2:19" x14ac:dyDescent="0.3">
      <c r="B41" s="18">
        <v>39</v>
      </c>
      <c r="C41" s="23" t="s">
        <v>99</v>
      </c>
      <c r="D41" s="23" t="s">
        <v>56</v>
      </c>
      <c r="E41" s="23" t="s">
        <v>57</v>
      </c>
      <c r="F41" s="24"/>
      <c r="G41" s="24" t="e">
        <f>SUMIF('[1]RMC-1'!$J$5:$J$42,'RMC-SUMMARY'!C41,'[1]RMC-1'!$F$5:$F$42)</f>
        <v>#VALUE!</v>
      </c>
      <c r="H41" s="24" t="e">
        <f>SUMIF('[1]RMC-2'!$J$5:$J$89,'RMC-SUMMARY'!C41,'[1]RMC-2'!$F$5:$F$89)</f>
        <v>#VALUE!</v>
      </c>
      <c r="I41" s="24" t="e">
        <f>SUMIF('[1]RMC-3'!$J$5:$J$54,'RMC-SUMMARY'!C41,'[1]RMC-3'!$F$5:$F$54)</f>
        <v>#VALUE!</v>
      </c>
      <c r="J41" s="24" t="e">
        <f>SUMIF('[1]RMC-4'!$J$5:$J$63,'RMC-SUMMARY'!C41,'[1]RMC-4'!$F$5:$F$63)</f>
        <v>#VALUE!</v>
      </c>
      <c r="K41" s="24" t="e">
        <f>SUMIF('[1]RMC-5'!$J$5:$J$85,'RMC-SUMMARY'!C41,'[1]RMC-5'!$F$5:$F$85)</f>
        <v>#VALUE!</v>
      </c>
      <c r="L41" s="24" t="e">
        <f>SUMIF('[1]RMC-6'!$J$5:$J$92,'RMC-SUMMARY'!C41,'[1]RMC-6'!$F$5:$F$92)</f>
        <v>#VALUE!</v>
      </c>
      <c r="M41" s="24" t="e">
        <f>SUMIF('[1]RMC-7'!$J$5:$J$90,'RMC-SUMMARY'!C41,'[1]RMC-7'!$F$5:$F$90)</f>
        <v>#VALUE!</v>
      </c>
      <c r="N41" s="24" t="e">
        <f>SUMIF('[1]RMC-8'!$J$5:$J$90,'RMC-SUMMARY'!C41,'[1]RMC-8'!$F$5:$F$90)</f>
        <v>#VALUE!</v>
      </c>
      <c r="O41" s="24" t="e">
        <f>SUMIF('[1]RMC-9'!$J$5:$J$90,'RMC-SUMMARY'!C41,'[1]RMC-9'!$F$5:$F$90)</f>
        <v>#VALUE!</v>
      </c>
      <c r="P41" s="24" t="e">
        <f>SUMIF('[1]RMC-10'!$J$5:$J$90,'RMC-SUMMARY'!C41,'[1]RMC-10'!$F$5:$F$90)</f>
        <v>#VALUE!</v>
      </c>
      <c r="Q41" s="25" t="e">
        <f t="shared" si="0"/>
        <v>#VALUE!</v>
      </c>
      <c r="R41" s="23">
        <v>2440</v>
      </c>
      <c r="S41" s="24" t="e">
        <f t="shared" si="1"/>
        <v>#VALUE!</v>
      </c>
    </row>
    <row r="42" spans="2:19" x14ac:dyDescent="0.3">
      <c r="B42" s="18">
        <v>40</v>
      </c>
      <c r="C42" s="29" t="s">
        <v>100</v>
      </c>
      <c r="D42" s="23" t="s">
        <v>61</v>
      </c>
      <c r="E42" s="23" t="s">
        <v>57</v>
      </c>
      <c r="F42" s="23"/>
      <c r="G42" s="24" t="e">
        <f>SUMIF('[1]RMC-1'!$J$5:$J$42,'RMC-SUMMARY'!C42,'[1]RMC-1'!$F$5:$F$42)</f>
        <v>#VALUE!</v>
      </c>
      <c r="H42" s="24" t="e">
        <f>SUMIF('[1]RMC-2'!$J$5:$J$89,'RMC-SUMMARY'!C42,'[1]RMC-2'!$F$5:$F$89)</f>
        <v>#VALUE!</v>
      </c>
      <c r="I42" s="24" t="e">
        <f>SUMIF('[1]RMC-3'!$J$5:$J$54,'RMC-SUMMARY'!C42,'[1]RMC-3'!$F$5:$F$54)</f>
        <v>#VALUE!</v>
      </c>
      <c r="J42" s="24" t="e">
        <f>SUMIF('[1]RMC-4'!$J$5:$J$63,'RMC-SUMMARY'!C42,'[1]RMC-4'!$F$5:$F$63)</f>
        <v>#VALUE!</v>
      </c>
      <c r="K42" s="24" t="e">
        <f>SUMIF('[1]RMC-5'!$J$5:$J$85,'RMC-SUMMARY'!C42,'[1]RMC-5'!$F$5:$F$85)</f>
        <v>#VALUE!</v>
      </c>
      <c r="L42" s="24" t="e">
        <f>SUMIF('[1]RMC-6'!$J$5:$J$92,'RMC-SUMMARY'!C42,'[1]RMC-6'!$F$5:$F$92)</f>
        <v>#VALUE!</v>
      </c>
      <c r="M42" s="24" t="e">
        <f>SUMIF('[1]RMC-7'!$J$5:$J$90,'RMC-SUMMARY'!C42,'[1]RMC-7'!$F$5:$F$90)</f>
        <v>#VALUE!</v>
      </c>
      <c r="N42" s="24" t="e">
        <f>SUMIF('[1]RMC-8'!$J$5:$J$90,'RMC-SUMMARY'!C42,'[1]RMC-8'!$F$5:$F$90)</f>
        <v>#VALUE!</v>
      </c>
      <c r="O42" s="24" t="e">
        <f>SUMIF('[1]RMC-9'!$J$5:$J$90,'RMC-SUMMARY'!C42,'[1]RMC-9'!$F$5:$F$90)</f>
        <v>#VALUE!</v>
      </c>
      <c r="P42" s="24" t="e">
        <f>SUMIF('[1]RMC-10'!$J$5:$J$90,'RMC-SUMMARY'!C42,'[1]RMC-10'!$F$5:$F$90)</f>
        <v>#VALUE!</v>
      </c>
      <c r="Q42" s="25" t="e">
        <f t="shared" si="0"/>
        <v>#VALUE!</v>
      </c>
      <c r="R42" s="23">
        <v>2893.5</v>
      </c>
      <c r="S42" s="24" t="e">
        <f t="shared" si="1"/>
        <v>#VALUE!</v>
      </c>
    </row>
    <row r="43" spans="2:19" x14ac:dyDescent="0.3">
      <c r="B43" s="18">
        <v>41</v>
      </c>
      <c r="C43" s="27" t="s">
        <v>101</v>
      </c>
      <c r="D43" s="23" t="s">
        <v>61</v>
      </c>
      <c r="E43" s="23" t="s">
        <v>57</v>
      </c>
      <c r="F43" s="23"/>
      <c r="G43" s="24" t="e">
        <f>SUMIF('[1]RMC-1'!$J$5:$J$42,'RMC-SUMMARY'!C43,'[1]RMC-1'!$F$5:$F$42)</f>
        <v>#VALUE!</v>
      </c>
      <c r="H43" s="24" t="e">
        <f>SUMIF('[1]RMC-2'!$J$5:$J$89,'RMC-SUMMARY'!C43,'[1]RMC-2'!$F$5:$F$89)</f>
        <v>#VALUE!</v>
      </c>
      <c r="I43" s="24" t="e">
        <f>SUMIF('[1]RMC-3'!$J$5:$J$54,'RMC-SUMMARY'!C43,'[1]RMC-3'!$F$5:$F$54)</f>
        <v>#VALUE!</v>
      </c>
      <c r="J43" s="24" t="e">
        <f>SUMIF('[1]RMC-4'!$J$5:$J$63,'RMC-SUMMARY'!C43,'[1]RMC-4'!$F$5:$F$63)</f>
        <v>#VALUE!</v>
      </c>
      <c r="K43" s="24" t="e">
        <f>SUMIF('[1]RMC-5'!$J$5:$J$85,'RMC-SUMMARY'!C43,'[1]RMC-5'!$F$5:$F$85)</f>
        <v>#VALUE!</v>
      </c>
      <c r="L43" s="24" t="e">
        <f>SUMIF('[1]RMC-6'!$J$5:$J$92,'RMC-SUMMARY'!C43,'[1]RMC-6'!$F$5:$F$92)</f>
        <v>#VALUE!</v>
      </c>
      <c r="M43" s="24" t="e">
        <f>SUMIF('[1]RMC-7'!$J$5:$J$90,'RMC-SUMMARY'!C43,'[1]RMC-7'!$F$5:$F$90)</f>
        <v>#VALUE!</v>
      </c>
      <c r="N43" s="24" t="e">
        <f>SUMIF('[1]RMC-8'!$J$5:$J$90,'RMC-SUMMARY'!C43,'[1]RMC-8'!$F$5:$F$90)</f>
        <v>#VALUE!</v>
      </c>
      <c r="O43" s="24" t="e">
        <f>SUMIF('[1]RMC-9'!$J$5:$J$90,'RMC-SUMMARY'!C43,'[1]RMC-9'!$F$5:$F$90)</f>
        <v>#VALUE!</v>
      </c>
      <c r="P43" s="24" t="e">
        <f>SUMIF('[1]RMC-10'!$J$5:$J$90,'RMC-SUMMARY'!C43,'[1]RMC-10'!$F$5:$F$90)</f>
        <v>#VALUE!</v>
      </c>
      <c r="Q43" s="25" t="e">
        <f t="shared" si="0"/>
        <v>#VALUE!</v>
      </c>
      <c r="R43" s="23">
        <v>530</v>
      </c>
      <c r="S43" s="24" t="e">
        <f t="shared" si="1"/>
        <v>#VALUE!</v>
      </c>
    </row>
    <row r="44" spans="2:19" x14ac:dyDescent="0.3">
      <c r="B44" s="18">
        <v>42</v>
      </c>
      <c r="C44" s="23" t="s">
        <v>102</v>
      </c>
      <c r="D44" s="23" t="s">
        <v>61</v>
      </c>
      <c r="E44" s="23" t="s">
        <v>57</v>
      </c>
      <c r="F44" s="23"/>
      <c r="G44" s="24" t="e">
        <f>SUMIF('[1]RMC-1'!$J$5:$J$42,'RMC-SUMMARY'!C44,'[1]RMC-1'!$F$5:$F$42)</f>
        <v>#VALUE!</v>
      </c>
      <c r="H44" s="24" t="e">
        <f>SUMIF('[1]RMC-2'!$J$5:$J$89,'RMC-SUMMARY'!C44,'[1]RMC-2'!$F$5:$F$89)</f>
        <v>#VALUE!</v>
      </c>
      <c r="I44" s="24" t="e">
        <f>SUMIF('[1]RMC-3'!$J$5:$J$54,'RMC-SUMMARY'!C44,'[1]RMC-3'!$F$5:$F$54)</f>
        <v>#VALUE!</v>
      </c>
      <c r="J44" s="24" t="e">
        <f>SUMIF('[1]RMC-4'!$J$5:$J$63,'RMC-SUMMARY'!C44,'[1]RMC-4'!$F$5:$F$63)</f>
        <v>#VALUE!</v>
      </c>
      <c r="K44" s="24" t="e">
        <f>SUMIF('[1]RMC-5'!$J$5:$J$85,'RMC-SUMMARY'!C44,'[1]RMC-5'!$F$5:$F$85)</f>
        <v>#VALUE!</v>
      </c>
      <c r="L44" s="24" t="e">
        <f>SUMIF('[1]RMC-6'!$J$5:$J$92,'RMC-SUMMARY'!C44,'[1]RMC-6'!$F$5:$F$92)</f>
        <v>#VALUE!</v>
      </c>
      <c r="M44" s="24" t="e">
        <f>SUMIF('[1]RMC-7'!$J$5:$J$90,'RMC-SUMMARY'!C44,'[1]RMC-7'!$F$5:$F$90)</f>
        <v>#VALUE!</v>
      </c>
      <c r="N44" s="24" t="e">
        <f>SUMIF('[1]RMC-8'!$J$5:$J$90,'RMC-SUMMARY'!C44,'[1]RMC-8'!$F$5:$F$90)</f>
        <v>#VALUE!</v>
      </c>
      <c r="O44" s="24" t="e">
        <f>SUMIF('[1]RMC-9'!$J$5:$J$90,'RMC-SUMMARY'!C44,'[1]RMC-9'!$F$5:$F$90)</f>
        <v>#VALUE!</v>
      </c>
      <c r="P44" s="24" t="e">
        <f>SUMIF('[1]RMC-10'!$J$5:$J$90,'RMC-SUMMARY'!C44,'[1]RMC-10'!$F$5:$F$90)</f>
        <v>#VALUE!</v>
      </c>
      <c r="Q44" s="25" t="e">
        <f t="shared" si="0"/>
        <v>#VALUE!</v>
      </c>
      <c r="R44" s="23">
        <v>1677.5</v>
      </c>
      <c r="S44" s="24" t="e">
        <f t="shared" si="1"/>
        <v>#VALUE!</v>
      </c>
    </row>
    <row r="45" spans="2:19" x14ac:dyDescent="0.3">
      <c r="B45" s="18">
        <v>43</v>
      </c>
      <c r="C45" s="23" t="s">
        <v>103</v>
      </c>
      <c r="D45" s="23" t="s">
        <v>59</v>
      </c>
      <c r="E45" s="23" t="s">
        <v>57</v>
      </c>
      <c r="F45" s="23"/>
      <c r="G45" s="24" t="e">
        <f>SUMIF('[1]RMC-1'!$J$5:$J$42,'RMC-SUMMARY'!C45,'[1]RMC-1'!$F$5:$F$42)</f>
        <v>#VALUE!</v>
      </c>
      <c r="H45" s="24" t="e">
        <f>SUMIF('[1]RMC-2'!$J$5:$J$89,'RMC-SUMMARY'!C45,'[1]RMC-2'!$F$5:$F$89)</f>
        <v>#VALUE!</v>
      </c>
      <c r="I45" s="24" t="e">
        <f>SUMIF('[1]RMC-3'!$J$5:$J$54,'RMC-SUMMARY'!C45,'[1]RMC-3'!$F$5:$F$54)</f>
        <v>#VALUE!</v>
      </c>
      <c r="J45" s="24" t="e">
        <f>SUMIF('[1]RMC-4'!$J$5:$J$63,'RMC-SUMMARY'!C45,'[1]RMC-4'!$F$5:$F$63)</f>
        <v>#VALUE!</v>
      </c>
      <c r="K45" s="24" t="e">
        <f>SUMIF('[1]RMC-5'!$J$5:$J$85,'RMC-SUMMARY'!C45,'[1]RMC-5'!$F$5:$F$85)</f>
        <v>#VALUE!</v>
      </c>
      <c r="L45" s="24" t="e">
        <f>SUMIF('[1]RMC-6'!$J$5:$J$92,'RMC-SUMMARY'!C45,'[1]RMC-6'!$F$5:$F$92)</f>
        <v>#VALUE!</v>
      </c>
      <c r="M45" s="24" t="e">
        <f>SUMIF('[1]RMC-7'!$J$5:$J$90,'RMC-SUMMARY'!C45,'[1]RMC-7'!$F$5:$F$90)</f>
        <v>#VALUE!</v>
      </c>
      <c r="N45" s="24" t="e">
        <f>SUMIF('[1]RMC-8'!$J$5:$J$90,'RMC-SUMMARY'!C45,'[1]RMC-8'!$F$5:$F$90)</f>
        <v>#VALUE!</v>
      </c>
      <c r="O45" s="24" t="e">
        <f>SUMIF('[1]RMC-9'!$J$5:$J$90,'RMC-SUMMARY'!C45,'[1]RMC-9'!$F$5:$F$90)</f>
        <v>#VALUE!</v>
      </c>
      <c r="P45" s="24" t="e">
        <f>SUMIF('[1]RMC-10'!$J$5:$J$90,'RMC-SUMMARY'!C45,'[1]RMC-10'!$F$5:$F$90)</f>
        <v>#VALUE!</v>
      </c>
      <c r="Q45" s="25" t="e">
        <f t="shared" si="0"/>
        <v>#VALUE!</v>
      </c>
      <c r="R45" s="23">
        <v>1030</v>
      </c>
      <c r="S45" s="24" t="e">
        <f t="shared" si="1"/>
        <v>#VALUE!</v>
      </c>
    </row>
    <row r="46" spans="2:19" x14ac:dyDescent="0.3">
      <c r="B46" s="18">
        <v>44</v>
      </c>
      <c r="C46" s="23" t="s">
        <v>104</v>
      </c>
      <c r="D46" s="23" t="s">
        <v>56</v>
      </c>
      <c r="E46" s="23" t="s">
        <v>57</v>
      </c>
      <c r="F46" s="23"/>
      <c r="G46" s="24" t="e">
        <f>SUMIF('[1]RMC-1'!$J$5:$J$42,'RMC-SUMMARY'!C46,'[1]RMC-1'!$F$5:$F$42)</f>
        <v>#VALUE!</v>
      </c>
      <c r="H46" s="24" t="e">
        <f>SUMIF('[1]RMC-2'!$J$5:$J$89,'RMC-SUMMARY'!C46,'[1]RMC-2'!$F$5:$F$89)</f>
        <v>#VALUE!</v>
      </c>
      <c r="I46" s="24" t="e">
        <f>SUMIF('[1]RMC-3'!$J$5:$J$54,'RMC-SUMMARY'!C46,'[1]RMC-3'!$F$5:$F$54)</f>
        <v>#VALUE!</v>
      </c>
      <c r="J46" s="24" t="e">
        <f>SUMIF('[1]RMC-4'!$J$5:$J$63,'RMC-SUMMARY'!C46,'[1]RMC-4'!$F$5:$F$63)</f>
        <v>#VALUE!</v>
      </c>
      <c r="K46" s="24" t="e">
        <f>SUMIF('[1]RMC-5'!$J$5:$J$85,'RMC-SUMMARY'!C46,'[1]RMC-5'!$F$5:$F$85)</f>
        <v>#VALUE!</v>
      </c>
      <c r="L46" s="24" t="e">
        <f>SUMIF('[1]RMC-6'!$J$5:$J$92,'RMC-SUMMARY'!C46,'[1]RMC-6'!$F$5:$F$92)</f>
        <v>#VALUE!</v>
      </c>
      <c r="M46" s="24" t="e">
        <f>SUMIF('[1]RMC-7'!$J$5:$J$90,'RMC-SUMMARY'!C46,'[1]RMC-7'!$F$5:$F$90)</f>
        <v>#VALUE!</v>
      </c>
      <c r="N46" s="24" t="e">
        <f>SUMIF('[1]RMC-8'!$J$5:$J$90,'RMC-SUMMARY'!C46,'[1]RMC-8'!$F$5:$F$90)</f>
        <v>#VALUE!</v>
      </c>
      <c r="O46" s="24" t="e">
        <f>SUMIF('[1]RMC-9'!$J$5:$J$90,'RMC-SUMMARY'!C46,'[1]RMC-9'!$F$5:$F$90)</f>
        <v>#VALUE!</v>
      </c>
      <c r="P46" s="24" t="e">
        <f>SUMIF('[1]RMC-10'!$J$5:$J$90,'RMC-SUMMARY'!C46,'[1]RMC-10'!$F$5:$F$90)</f>
        <v>#VALUE!</v>
      </c>
      <c r="Q46" s="25" t="e">
        <f t="shared" si="0"/>
        <v>#VALUE!</v>
      </c>
      <c r="R46" s="23">
        <v>1700</v>
      </c>
      <c r="S46" s="24" t="e">
        <f t="shared" si="1"/>
        <v>#VALUE!</v>
      </c>
    </row>
    <row r="47" spans="2:19" x14ac:dyDescent="0.3">
      <c r="B47" s="18">
        <v>45</v>
      </c>
      <c r="C47" s="23" t="s">
        <v>105</v>
      </c>
      <c r="D47" s="23" t="s">
        <v>61</v>
      </c>
      <c r="E47" s="23" t="s">
        <v>57</v>
      </c>
      <c r="F47" s="23"/>
      <c r="G47" s="24" t="e">
        <f>SUMIF('[1]RMC-1'!$J$5:$J$42,'RMC-SUMMARY'!C47,'[1]RMC-1'!$F$5:$F$42)</f>
        <v>#VALUE!</v>
      </c>
      <c r="H47" s="24" t="e">
        <f>SUMIF('[1]RMC-2'!$J$5:$J$89,'RMC-SUMMARY'!C47,'[1]RMC-2'!$F$5:$F$89)</f>
        <v>#VALUE!</v>
      </c>
      <c r="I47" s="24" t="e">
        <f>SUMIF('[1]RMC-3'!$J$5:$J$54,'RMC-SUMMARY'!C47,'[1]RMC-3'!$F$5:$F$54)</f>
        <v>#VALUE!</v>
      </c>
      <c r="J47" s="24" t="e">
        <f>SUMIF('[1]RMC-4'!$J$5:$J$63,'RMC-SUMMARY'!C47,'[1]RMC-4'!$F$5:$F$63)</f>
        <v>#VALUE!</v>
      </c>
      <c r="K47" s="24" t="e">
        <f>SUMIF('[1]RMC-5'!$J$5:$J$85,'RMC-SUMMARY'!C47,'[1]RMC-5'!$F$5:$F$85)</f>
        <v>#VALUE!</v>
      </c>
      <c r="L47" s="24" t="e">
        <f>SUMIF('[1]RMC-6'!$J$5:$J$92,'RMC-SUMMARY'!C47,'[1]RMC-6'!$F$5:$F$92)</f>
        <v>#VALUE!</v>
      </c>
      <c r="M47" s="24" t="e">
        <f>SUMIF('[1]RMC-7'!$J$5:$J$90,'RMC-SUMMARY'!C47,'[1]RMC-7'!$F$5:$F$90)</f>
        <v>#VALUE!</v>
      </c>
      <c r="N47" s="24" t="e">
        <f>SUMIF('[1]RMC-8'!$J$5:$J$90,'RMC-SUMMARY'!C47,'[1]RMC-8'!$F$5:$F$90)</f>
        <v>#VALUE!</v>
      </c>
      <c r="O47" s="24" t="e">
        <f>SUMIF('[1]RMC-9'!$J$5:$J$90,'RMC-SUMMARY'!C47,'[1]RMC-9'!$F$5:$F$90)</f>
        <v>#VALUE!</v>
      </c>
      <c r="P47" s="24" t="e">
        <f>SUMIF('[1]RMC-10'!$J$5:$J$90,'RMC-SUMMARY'!C47,'[1]RMC-10'!$F$5:$F$90)</f>
        <v>#VALUE!</v>
      </c>
      <c r="Q47" s="25" t="e">
        <f t="shared" si="0"/>
        <v>#VALUE!</v>
      </c>
      <c r="R47" s="23">
        <v>1300</v>
      </c>
      <c r="S47" s="24" t="e">
        <f t="shared" si="1"/>
        <v>#VALUE!</v>
      </c>
    </row>
    <row r="48" spans="2:19" x14ac:dyDescent="0.3">
      <c r="B48" s="18">
        <v>46</v>
      </c>
      <c r="C48" s="23" t="s">
        <v>106</v>
      </c>
      <c r="D48" s="23" t="s">
        <v>59</v>
      </c>
      <c r="E48" s="23" t="s">
        <v>57</v>
      </c>
      <c r="F48" s="23"/>
      <c r="G48" s="24" t="e">
        <f>SUMIF('[1]RMC-1'!$J$5:$J$42,'RMC-SUMMARY'!C48,'[1]RMC-1'!$F$5:$F$42)</f>
        <v>#VALUE!</v>
      </c>
      <c r="H48" s="24" t="e">
        <f>SUMIF('[1]RMC-2'!$J$5:$J$89,'RMC-SUMMARY'!C48,'[1]RMC-2'!$F$5:$F$89)</f>
        <v>#VALUE!</v>
      </c>
      <c r="I48" s="24" t="e">
        <f>SUMIF('[1]RMC-3'!$J$5:$J$54,'RMC-SUMMARY'!C48,'[1]RMC-3'!$F$5:$F$54)</f>
        <v>#VALUE!</v>
      </c>
      <c r="J48" s="24" t="e">
        <f>SUMIF('[1]RMC-4'!$J$5:$J$63,'RMC-SUMMARY'!C48,'[1]RMC-4'!$F$5:$F$63)</f>
        <v>#VALUE!</v>
      </c>
      <c r="K48" s="24" t="e">
        <f>SUMIF('[1]RMC-5'!$J$5:$J$85,'RMC-SUMMARY'!C48,'[1]RMC-5'!$F$5:$F$85)</f>
        <v>#VALUE!</v>
      </c>
      <c r="L48" s="24" t="e">
        <f>SUMIF('[1]RMC-6'!$J$5:$J$92,'RMC-SUMMARY'!C48,'[1]RMC-6'!$F$5:$F$92)</f>
        <v>#VALUE!</v>
      </c>
      <c r="M48" s="24" t="e">
        <f>SUMIF('[1]RMC-7'!$J$5:$J$90,'RMC-SUMMARY'!C48,'[1]RMC-7'!$F$5:$F$90)</f>
        <v>#VALUE!</v>
      </c>
      <c r="N48" s="24" t="e">
        <f>SUMIF('[1]RMC-8'!$J$5:$J$90,'RMC-SUMMARY'!C48,'[1]RMC-8'!$F$5:$F$90)</f>
        <v>#VALUE!</v>
      </c>
      <c r="O48" s="24" t="e">
        <f>SUMIF('[1]RMC-9'!$J$5:$J$90,'RMC-SUMMARY'!C48,'[1]RMC-9'!$F$5:$F$90)</f>
        <v>#VALUE!</v>
      </c>
      <c r="P48" s="24" t="e">
        <f>SUMIF('[1]RMC-10'!$J$5:$J$90,'RMC-SUMMARY'!C48,'[1]RMC-10'!$F$5:$F$90)</f>
        <v>#VALUE!</v>
      </c>
      <c r="Q48" s="25" t="e">
        <f t="shared" si="0"/>
        <v>#VALUE!</v>
      </c>
      <c r="R48" s="23">
        <v>375</v>
      </c>
      <c r="S48" s="24" t="e">
        <f t="shared" si="1"/>
        <v>#VALUE!</v>
      </c>
    </row>
    <row r="49" spans="2:22" x14ac:dyDescent="0.3">
      <c r="B49" s="18"/>
      <c r="C49" s="23"/>
      <c r="D49" s="23"/>
      <c r="E49" s="23"/>
      <c r="F49" s="23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5"/>
      <c r="R49" s="23"/>
      <c r="S49" s="23"/>
    </row>
    <row r="50" spans="2:22" x14ac:dyDescent="0.3">
      <c r="B50" s="18"/>
      <c r="C50" s="23"/>
      <c r="D50" s="23"/>
      <c r="E50" s="23"/>
      <c r="F50" s="23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5"/>
      <c r="R50" s="23"/>
      <c r="S50" s="23"/>
    </row>
    <row r="51" spans="2:22" x14ac:dyDescent="0.3">
      <c r="B51" s="18"/>
      <c r="C51" s="23"/>
      <c r="D51" s="23"/>
      <c r="E51" s="23"/>
      <c r="F51" s="23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5"/>
      <c r="R51" s="23"/>
      <c r="S51" s="23"/>
    </row>
    <row r="52" spans="2:22" x14ac:dyDescent="0.3">
      <c r="B52" s="18"/>
      <c r="C52" s="23"/>
      <c r="D52" s="23"/>
      <c r="E52" s="23"/>
      <c r="F52" s="23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5"/>
      <c r="R52" s="23"/>
      <c r="S52" s="23"/>
    </row>
    <row r="53" spans="2:22" x14ac:dyDescent="0.3">
      <c r="B53" s="18"/>
      <c r="C53" s="23"/>
      <c r="D53" s="23"/>
      <c r="E53" s="23"/>
      <c r="F53" s="23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5"/>
      <c r="R53" s="23"/>
      <c r="S53" s="23"/>
    </row>
    <row r="54" spans="2:22" x14ac:dyDescent="0.3">
      <c r="B54" s="18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</row>
    <row r="55" spans="2:22" s="32" customFormat="1" ht="15.6" x14ac:dyDescent="0.3">
      <c r="B55" s="95" t="s">
        <v>107</v>
      </c>
      <c r="C55" s="95"/>
      <c r="D55" s="30"/>
      <c r="E55" s="30"/>
      <c r="F55" s="31">
        <f t="shared" ref="F55:R55" si="2">SUM(F3:F54)</f>
        <v>16</v>
      </c>
      <c r="G55" s="31" t="e">
        <f t="shared" si="2"/>
        <v>#VALUE!</v>
      </c>
      <c r="H55" s="31" t="e">
        <f t="shared" si="2"/>
        <v>#VALUE!</v>
      </c>
      <c r="I55" s="31" t="e">
        <f t="shared" si="2"/>
        <v>#VALUE!</v>
      </c>
      <c r="J55" s="31" t="e">
        <f t="shared" si="2"/>
        <v>#VALUE!</v>
      </c>
      <c r="K55" s="31" t="e">
        <f t="shared" si="2"/>
        <v>#VALUE!</v>
      </c>
      <c r="L55" s="31" t="e">
        <f t="shared" si="2"/>
        <v>#VALUE!</v>
      </c>
      <c r="M55" s="31" t="e">
        <f t="shared" si="2"/>
        <v>#VALUE!</v>
      </c>
      <c r="N55" s="31" t="e">
        <f t="shared" si="2"/>
        <v>#VALUE!</v>
      </c>
      <c r="O55" s="31" t="e">
        <f t="shared" si="2"/>
        <v>#VALUE!</v>
      </c>
      <c r="P55" s="31" t="e">
        <f t="shared" si="2"/>
        <v>#VALUE!</v>
      </c>
      <c r="Q55" s="31" t="e">
        <f t="shared" si="2"/>
        <v>#VALUE!</v>
      </c>
      <c r="R55" s="31">
        <f t="shared" si="2"/>
        <v>55459.45</v>
      </c>
      <c r="S55" s="31" t="e">
        <f>+R55/Q55</f>
        <v>#VALUE!</v>
      </c>
      <c r="U55" s="32">
        <f>R55*0.45</f>
        <v>24956.752499999999</v>
      </c>
      <c r="V55" s="32">
        <f>R55*0.4</f>
        <v>22183.78</v>
      </c>
    </row>
    <row r="56" spans="2:22" ht="15.6" x14ac:dyDescent="0.3">
      <c r="B56" s="96" t="s">
        <v>108</v>
      </c>
      <c r="C56" s="96"/>
      <c r="D56" s="23"/>
      <c r="E56" s="23"/>
      <c r="F56" s="23"/>
      <c r="G56" s="23"/>
      <c r="H56" s="23"/>
      <c r="I56" s="23"/>
      <c r="J56" s="23"/>
      <c r="K56" s="18"/>
      <c r="L56" s="18"/>
      <c r="M56" s="18"/>
      <c r="N56" s="18"/>
      <c r="O56" s="18"/>
      <c r="P56" s="18"/>
      <c r="Q56" s="23">
        <v>16</v>
      </c>
      <c r="R56" s="23"/>
      <c r="S56" s="31"/>
    </row>
    <row r="57" spans="2:22" ht="15.6" x14ac:dyDescent="0.3">
      <c r="B57" s="96" t="s">
        <v>109</v>
      </c>
      <c r="C57" s="96"/>
      <c r="D57" s="23"/>
      <c r="E57" s="23"/>
      <c r="F57" s="23"/>
      <c r="G57" s="23"/>
      <c r="H57" s="23"/>
      <c r="I57" s="23"/>
      <c r="J57" s="23"/>
      <c r="K57" s="18"/>
      <c r="L57" s="18"/>
      <c r="M57" s="18"/>
      <c r="N57" s="18"/>
      <c r="O57" s="18"/>
      <c r="P57" s="18"/>
      <c r="Q57" s="31" t="e">
        <f>+Q55-Q56</f>
        <v>#VALUE!</v>
      </c>
      <c r="R57" s="31">
        <f>+R55-R56</f>
        <v>55459.45</v>
      </c>
      <c r="S57" s="31" t="e">
        <f t="shared" ref="S57" si="3">+R57/Q57</f>
        <v>#VALUE!</v>
      </c>
    </row>
    <row r="59" spans="2:22" ht="15" thickBot="1" x14ac:dyDescent="0.35">
      <c r="Q59" s="26" t="e">
        <f>Q57*4700</f>
        <v>#VALUE!</v>
      </c>
    </row>
    <row r="60" spans="2:22" ht="15.6" x14ac:dyDescent="0.3">
      <c r="I60" s="97" t="s">
        <v>115</v>
      </c>
      <c r="J60" s="98"/>
      <c r="K60" s="98"/>
      <c r="L60" s="99"/>
      <c r="Q60" s="26" t="e">
        <f>Q59/U55</f>
        <v>#VALUE!</v>
      </c>
    </row>
    <row r="61" spans="2:22" x14ac:dyDescent="0.3">
      <c r="I61" s="100" t="s">
        <v>110</v>
      </c>
      <c r="J61" s="101"/>
      <c r="K61" s="102">
        <f>R55</f>
        <v>55459.45</v>
      </c>
      <c r="L61" s="103"/>
      <c r="Q61" s="26" t="e">
        <f>Q59/V55</f>
        <v>#VALUE!</v>
      </c>
    </row>
    <row r="62" spans="2:22" x14ac:dyDescent="0.3">
      <c r="I62" s="100" t="s">
        <v>111</v>
      </c>
      <c r="J62" s="101"/>
      <c r="K62" s="102" t="e">
        <f>Q55</f>
        <v>#VALUE!</v>
      </c>
      <c r="L62" s="103"/>
    </row>
    <row r="63" spans="2:22" x14ac:dyDescent="0.3">
      <c r="I63" s="100" t="s">
        <v>112</v>
      </c>
      <c r="J63" s="101"/>
      <c r="K63" s="102" t="e">
        <f>K61/K62</f>
        <v>#VALUE!</v>
      </c>
      <c r="L63" s="103"/>
    </row>
    <row r="64" spans="2:22" x14ac:dyDescent="0.3">
      <c r="I64" s="100" t="s">
        <v>114</v>
      </c>
      <c r="J64" s="101"/>
      <c r="K64" s="102" t="e">
        <f>Q57/449</f>
        <v>#VALUE!</v>
      </c>
      <c r="L64" s="103"/>
    </row>
    <row r="65" spans="9:12" x14ac:dyDescent="0.3">
      <c r="I65" s="100" t="s">
        <v>113</v>
      </c>
      <c r="J65" s="101"/>
      <c r="K65" s="102" t="e">
        <f>K63*K64</f>
        <v>#VALUE!</v>
      </c>
      <c r="L65" s="103"/>
    </row>
  </sheetData>
  <autoFilter ref="B2:S48" xr:uid="{58101E4A-3AFA-4880-877C-38D28B399D1C}"/>
  <mergeCells count="14">
    <mergeCell ref="I62:J62"/>
    <mergeCell ref="I63:J63"/>
    <mergeCell ref="I65:J65"/>
    <mergeCell ref="K61:L61"/>
    <mergeCell ref="K62:L62"/>
    <mergeCell ref="K63:L63"/>
    <mergeCell ref="K65:L65"/>
    <mergeCell ref="I64:J64"/>
    <mergeCell ref="K64:L64"/>
    <mergeCell ref="B55:C55"/>
    <mergeCell ref="B56:C56"/>
    <mergeCell ref="B57:C57"/>
    <mergeCell ref="I60:L60"/>
    <mergeCell ref="I61:J61"/>
  </mergeCells>
  <pageMargins left="0.11811023622047245" right="0.11811023622047245" top="0.15748031496062992" bottom="0.15748031496062992" header="0.31496062992125984" footer="0.31496062992125984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AD135-6D36-4C52-9CFF-FAE0DE0567EB}">
  <dimension ref="B2:L163"/>
  <sheetViews>
    <sheetView workbookViewId="0">
      <pane ySplit="4" topLeftCell="A131" activePane="bottomLeft" state="frozen"/>
      <selection pane="bottomLeft" activeCell="H165" sqref="H165"/>
    </sheetView>
  </sheetViews>
  <sheetFormatPr defaultRowHeight="14.4" x14ac:dyDescent="0.3"/>
  <cols>
    <col min="2" max="2" width="7" bestFit="1" customWidth="1"/>
    <col min="3" max="3" width="10.44140625" bestFit="1" customWidth="1"/>
    <col min="4" max="4" width="12.44140625" bestFit="1" customWidth="1"/>
    <col min="5" max="5" width="9.44140625" bestFit="1" customWidth="1"/>
    <col min="6" max="6" width="8.5546875" bestFit="1" customWidth="1"/>
    <col min="7" max="7" width="6" bestFit="1" customWidth="1"/>
    <col min="8" max="8" width="10.5546875" bestFit="1" customWidth="1"/>
    <col min="9" max="9" width="22.44140625" bestFit="1" customWidth="1"/>
    <col min="10" max="10" width="15.6640625" bestFit="1" customWidth="1"/>
    <col min="11" max="11" width="13.33203125" bestFit="1" customWidth="1"/>
  </cols>
  <sheetData>
    <row r="2" spans="2:11" ht="28.8" x14ac:dyDescent="0.55000000000000004">
      <c r="B2" s="115" t="s">
        <v>116</v>
      </c>
      <c r="C2" s="115"/>
      <c r="D2" s="115"/>
      <c r="E2" s="115"/>
      <c r="F2" s="115"/>
      <c r="G2" s="115"/>
      <c r="H2" s="115"/>
      <c r="I2" s="115"/>
      <c r="J2" s="115"/>
      <c r="K2" s="115"/>
    </row>
    <row r="3" spans="2:11" ht="21" x14ac:dyDescent="0.3">
      <c r="B3" s="116" t="s">
        <v>117</v>
      </c>
      <c r="C3" s="116"/>
      <c r="D3" s="116"/>
      <c r="E3" s="116"/>
      <c r="F3" s="116"/>
      <c r="G3" s="116"/>
      <c r="H3" s="116"/>
      <c r="I3" s="116"/>
      <c r="J3" s="116"/>
      <c r="K3" s="116"/>
    </row>
    <row r="4" spans="2:11" ht="31.2" x14ac:dyDescent="0.3">
      <c r="B4" s="63" t="s">
        <v>118</v>
      </c>
      <c r="C4" s="58" t="s">
        <v>119</v>
      </c>
      <c r="D4" s="63" t="s">
        <v>120</v>
      </c>
      <c r="E4" s="63" t="s">
        <v>121</v>
      </c>
      <c r="F4" s="63" t="s">
        <v>122</v>
      </c>
      <c r="G4" s="63" t="s">
        <v>5</v>
      </c>
      <c r="H4" s="63" t="s">
        <v>123</v>
      </c>
      <c r="I4" s="58" t="s">
        <v>124</v>
      </c>
      <c r="J4" s="58" t="s">
        <v>39</v>
      </c>
      <c r="K4" s="63" t="s">
        <v>125</v>
      </c>
    </row>
    <row r="5" spans="2:11" x14ac:dyDescent="0.3">
      <c r="B5" s="23">
        <v>1</v>
      </c>
      <c r="C5" s="64">
        <v>45551</v>
      </c>
      <c r="D5" s="17" t="s">
        <v>126</v>
      </c>
      <c r="E5" s="28" t="s">
        <v>127</v>
      </c>
      <c r="F5" s="65">
        <v>7060</v>
      </c>
      <c r="G5" s="66">
        <v>1.1000000000000001</v>
      </c>
      <c r="H5" s="66">
        <f t="shared" ref="H5:H6" si="0">+(F5*G5)+(F5*G5)*5/100</f>
        <v>8154.3000000000011</v>
      </c>
      <c r="I5" s="23" t="s">
        <v>100</v>
      </c>
      <c r="J5" s="23" t="s">
        <v>61</v>
      </c>
      <c r="K5" s="28" t="s">
        <v>128</v>
      </c>
    </row>
    <row r="6" spans="2:11" x14ac:dyDescent="0.3">
      <c r="B6" s="23">
        <f>+B5+1</f>
        <v>2</v>
      </c>
      <c r="C6" s="64">
        <v>45551</v>
      </c>
      <c r="D6" s="17" t="s">
        <v>126</v>
      </c>
      <c r="E6" s="28" t="s">
        <v>127</v>
      </c>
      <c r="F6" s="65">
        <v>6710</v>
      </c>
      <c r="G6" s="66">
        <v>1.1000000000000001</v>
      </c>
      <c r="H6" s="66">
        <f t="shared" si="0"/>
        <v>7750.0500000000011</v>
      </c>
      <c r="I6" s="23" t="s">
        <v>100</v>
      </c>
      <c r="J6" s="23" t="s">
        <v>61</v>
      </c>
      <c r="K6" s="28" t="s">
        <v>128</v>
      </c>
    </row>
    <row r="7" spans="2:11" x14ac:dyDescent="0.3">
      <c r="B7" s="23">
        <f t="shared" ref="B7:B48" si="1">+B6+1</f>
        <v>3</v>
      </c>
      <c r="C7" s="67">
        <v>45559</v>
      </c>
      <c r="D7" s="17" t="s">
        <v>126</v>
      </c>
      <c r="E7" s="28" t="s">
        <v>127</v>
      </c>
      <c r="F7" s="68">
        <v>6520</v>
      </c>
      <c r="G7" s="66">
        <v>1.1000000000000001</v>
      </c>
      <c r="H7" s="66">
        <f>+(F7*G7)+(F7*G7)*5/100</f>
        <v>7530.6000000000013</v>
      </c>
      <c r="I7" s="23" t="s">
        <v>100</v>
      </c>
      <c r="J7" s="23" t="s">
        <v>61</v>
      </c>
      <c r="K7" s="28" t="s">
        <v>128</v>
      </c>
    </row>
    <row r="8" spans="2:11" x14ac:dyDescent="0.3">
      <c r="B8" s="23">
        <f t="shared" si="1"/>
        <v>4</v>
      </c>
      <c r="C8" s="64">
        <v>45560</v>
      </c>
      <c r="D8" s="17" t="s">
        <v>129</v>
      </c>
      <c r="E8" s="28" t="s">
        <v>127</v>
      </c>
      <c r="F8" s="65">
        <v>49125</v>
      </c>
      <c r="G8" s="66">
        <v>0.94</v>
      </c>
      <c r="H8" s="66">
        <f>+(F8*G8)+(F8*G8)*5/100</f>
        <v>48486.375</v>
      </c>
      <c r="I8" s="23" t="s">
        <v>77</v>
      </c>
      <c r="J8" s="23" t="s">
        <v>56</v>
      </c>
      <c r="K8" s="28" t="s">
        <v>130</v>
      </c>
    </row>
    <row r="9" spans="2:11" x14ac:dyDescent="0.3">
      <c r="B9" s="23">
        <f t="shared" si="1"/>
        <v>5</v>
      </c>
      <c r="C9" s="64">
        <v>45560</v>
      </c>
      <c r="D9" s="17" t="s">
        <v>131</v>
      </c>
      <c r="E9" s="28" t="s">
        <v>127</v>
      </c>
      <c r="F9" s="65">
        <v>50870</v>
      </c>
      <c r="G9" s="66">
        <v>0.94</v>
      </c>
      <c r="H9" s="66">
        <f t="shared" ref="H9:H72" si="2">+(F9*G9)+(F9*G9)*5/100</f>
        <v>50208.689999999995</v>
      </c>
      <c r="I9" s="23" t="s">
        <v>76</v>
      </c>
      <c r="J9" s="23" t="s">
        <v>56</v>
      </c>
      <c r="K9" s="28" t="s">
        <v>130</v>
      </c>
    </row>
    <row r="10" spans="2:11" x14ac:dyDescent="0.3">
      <c r="B10" s="23">
        <f t="shared" si="1"/>
        <v>6</v>
      </c>
      <c r="C10" s="64">
        <v>45560</v>
      </c>
      <c r="D10" s="18" t="s">
        <v>126</v>
      </c>
      <c r="E10" s="28" t="s">
        <v>127</v>
      </c>
      <c r="F10" s="69">
        <v>5940</v>
      </c>
      <c r="G10" s="66">
        <v>1.1000000000000001</v>
      </c>
      <c r="H10" s="66">
        <f t="shared" si="2"/>
        <v>6860.7000000000007</v>
      </c>
      <c r="I10" s="24" t="s">
        <v>100</v>
      </c>
      <c r="J10" s="24" t="s">
        <v>61</v>
      </c>
      <c r="K10" s="23" t="s">
        <v>128</v>
      </c>
    </row>
    <row r="11" spans="2:11" x14ac:dyDescent="0.3">
      <c r="B11" s="23">
        <f t="shared" si="1"/>
        <v>7</v>
      </c>
      <c r="C11" s="67">
        <v>45561</v>
      </c>
      <c r="D11" s="18" t="s">
        <v>126</v>
      </c>
      <c r="E11" s="28" t="s">
        <v>127</v>
      </c>
      <c r="F11" s="69">
        <v>6470</v>
      </c>
      <c r="G11" s="66">
        <v>1.1000000000000001</v>
      </c>
      <c r="H11" s="66">
        <f t="shared" si="2"/>
        <v>7472.8500000000013</v>
      </c>
      <c r="I11" s="24" t="s">
        <v>100</v>
      </c>
      <c r="J11" s="24" t="s">
        <v>61</v>
      </c>
      <c r="K11" s="23" t="s">
        <v>128</v>
      </c>
    </row>
    <row r="12" spans="2:11" x14ac:dyDescent="0.3">
      <c r="B12" s="23">
        <f t="shared" si="1"/>
        <v>8</v>
      </c>
      <c r="C12" s="67">
        <v>45561</v>
      </c>
      <c r="D12" s="18" t="s">
        <v>126</v>
      </c>
      <c r="E12" s="28" t="s">
        <v>127</v>
      </c>
      <c r="F12" s="69">
        <v>6520</v>
      </c>
      <c r="G12" s="66">
        <v>1.1000000000000001</v>
      </c>
      <c r="H12" s="66">
        <f t="shared" si="2"/>
        <v>7530.6000000000013</v>
      </c>
      <c r="I12" s="24" t="s">
        <v>72</v>
      </c>
      <c r="J12" s="24" t="s">
        <v>59</v>
      </c>
      <c r="K12" s="23" t="s">
        <v>132</v>
      </c>
    </row>
    <row r="13" spans="2:11" x14ac:dyDescent="0.3">
      <c r="B13" s="23">
        <f t="shared" si="1"/>
        <v>9</v>
      </c>
      <c r="C13" s="67">
        <v>45561</v>
      </c>
      <c r="D13" s="18" t="s">
        <v>126</v>
      </c>
      <c r="E13" s="28" t="s">
        <v>127</v>
      </c>
      <c r="F13" s="69">
        <v>6200</v>
      </c>
      <c r="G13" s="66">
        <v>1.1000000000000001</v>
      </c>
      <c r="H13" s="66">
        <f t="shared" si="2"/>
        <v>7161.0000000000009</v>
      </c>
      <c r="I13" s="24" t="s">
        <v>100</v>
      </c>
      <c r="J13" s="24" t="s">
        <v>61</v>
      </c>
      <c r="K13" s="23" t="s">
        <v>128</v>
      </c>
    </row>
    <row r="14" spans="2:11" x14ac:dyDescent="0.3">
      <c r="B14" s="23">
        <f t="shared" si="1"/>
        <v>10</v>
      </c>
      <c r="C14" s="67">
        <v>45561</v>
      </c>
      <c r="D14" s="18" t="s">
        <v>129</v>
      </c>
      <c r="E14" s="28" t="s">
        <v>127</v>
      </c>
      <c r="F14" s="70">
        <v>50185</v>
      </c>
      <c r="G14" s="66">
        <v>0.94</v>
      </c>
      <c r="H14" s="66">
        <f t="shared" si="2"/>
        <v>49532.594999999994</v>
      </c>
      <c r="I14" s="23" t="s">
        <v>84</v>
      </c>
      <c r="J14" s="23" t="s">
        <v>56</v>
      </c>
      <c r="K14" s="23" t="s">
        <v>133</v>
      </c>
    </row>
    <row r="15" spans="2:11" x14ac:dyDescent="0.3">
      <c r="B15" s="23">
        <f t="shared" si="1"/>
        <v>11</v>
      </c>
      <c r="C15" s="67">
        <v>45561</v>
      </c>
      <c r="D15" s="18" t="s">
        <v>134</v>
      </c>
      <c r="E15" s="28" t="s">
        <v>127</v>
      </c>
      <c r="F15" s="70">
        <v>47145</v>
      </c>
      <c r="G15" s="66">
        <v>0.94</v>
      </c>
      <c r="H15" s="66">
        <f t="shared" si="2"/>
        <v>46532.114999999998</v>
      </c>
      <c r="I15" s="23" t="s">
        <v>99</v>
      </c>
      <c r="J15" s="23" t="s">
        <v>56</v>
      </c>
      <c r="K15" s="23" t="s">
        <v>133</v>
      </c>
    </row>
    <row r="16" spans="2:11" x14ac:dyDescent="0.3">
      <c r="B16" s="23">
        <f t="shared" si="1"/>
        <v>12</v>
      </c>
      <c r="C16" s="67">
        <v>45561</v>
      </c>
      <c r="D16" s="18" t="s">
        <v>135</v>
      </c>
      <c r="E16" s="28" t="s">
        <v>127</v>
      </c>
      <c r="F16" s="70">
        <v>54875</v>
      </c>
      <c r="G16" s="66">
        <v>0.94</v>
      </c>
      <c r="H16" s="66">
        <f t="shared" si="2"/>
        <v>54161.625</v>
      </c>
      <c r="I16" s="24" t="s">
        <v>67</v>
      </c>
      <c r="J16" s="24" t="s">
        <v>56</v>
      </c>
      <c r="K16" s="23" t="s">
        <v>133</v>
      </c>
    </row>
    <row r="17" spans="2:11" x14ac:dyDescent="0.3">
      <c r="B17" s="23">
        <f t="shared" si="1"/>
        <v>13</v>
      </c>
      <c r="C17" s="67">
        <v>45561</v>
      </c>
      <c r="D17" s="18" t="s">
        <v>136</v>
      </c>
      <c r="E17" s="28" t="s">
        <v>127</v>
      </c>
      <c r="F17" s="70">
        <v>51505</v>
      </c>
      <c r="G17" s="66">
        <v>0.94</v>
      </c>
      <c r="H17" s="66">
        <f t="shared" si="2"/>
        <v>50835.434999999998</v>
      </c>
      <c r="I17" s="24" t="s">
        <v>70</v>
      </c>
      <c r="J17" s="24" t="s">
        <v>56</v>
      </c>
      <c r="K17" s="23" t="s">
        <v>133</v>
      </c>
    </row>
    <row r="18" spans="2:11" x14ac:dyDescent="0.3">
      <c r="B18" s="23">
        <f t="shared" si="1"/>
        <v>14</v>
      </c>
      <c r="C18" s="67">
        <v>45561</v>
      </c>
      <c r="D18" s="18" t="s">
        <v>126</v>
      </c>
      <c r="E18" s="28" t="s">
        <v>127</v>
      </c>
      <c r="F18" s="69">
        <v>6505</v>
      </c>
      <c r="G18" s="66">
        <v>1.1000000000000001</v>
      </c>
      <c r="H18" s="66">
        <f t="shared" si="2"/>
        <v>7513.2750000000015</v>
      </c>
      <c r="I18" s="23" t="s">
        <v>72</v>
      </c>
      <c r="J18" s="23" t="s">
        <v>59</v>
      </c>
      <c r="K18" s="23" t="s">
        <v>137</v>
      </c>
    </row>
    <row r="19" spans="2:11" x14ac:dyDescent="0.3">
      <c r="B19" s="23">
        <f t="shared" si="1"/>
        <v>15</v>
      </c>
      <c r="C19" s="67">
        <v>45561</v>
      </c>
      <c r="D19" s="18" t="s">
        <v>126</v>
      </c>
      <c r="E19" s="28" t="s">
        <v>127</v>
      </c>
      <c r="F19" s="24">
        <v>6885</v>
      </c>
      <c r="G19" s="66">
        <v>0</v>
      </c>
      <c r="H19" s="66">
        <f t="shared" si="2"/>
        <v>0</v>
      </c>
      <c r="I19" s="23" t="s">
        <v>72</v>
      </c>
      <c r="J19" s="23" t="s">
        <v>59</v>
      </c>
      <c r="K19" s="23" t="s">
        <v>137</v>
      </c>
    </row>
    <row r="20" spans="2:11" x14ac:dyDescent="0.3">
      <c r="B20" s="23">
        <f t="shared" si="1"/>
        <v>16</v>
      </c>
      <c r="C20" s="64">
        <v>45562</v>
      </c>
      <c r="D20" s="18" t="s">
        <v>126</v>
      </c>
      <c r="E20" s="28" t="s">
        <v>127</v>
      </c>
      <c r="F20" s="70">
        <v>6660</v>
      </c>
      <c r="G20" s="66">
        <v>1.1000000000000001</v>
      </c>
      <c r="H20" s="66">
        <f t="shared" si="2"/>
        <v>7692.3000000000011</v>
      </c>
      <c r="I20" s="23" t="s">
        <v>98</v>
      </c>
      <c r="J20" s="23" t="s">
        <v>56</v>
      </c>
      <c r="K20" s="23" t="s">
        <v>133</v>
      </c>
    </row>
    <row r="21" spans="2:11" x14ac:dyDescent="0.3">
      <c r="B21" s="23">
        <f t="shared" si="1"/>
        <v>17</v>
      </c>
      <c r="C21" s="64">
        <v>45562</v>
      </c>
      <c r="D21" s="18" t="s">
        <v>126</v>
      </c>
      <c r="E21" s="28" t="s">
        <v>127</v>
      </c>
      <c r="F21" s="70">
        <v>11125</v>
      </c>
      <c r="G21" s="66">
        <v>1.1000000000000001</v>
      </c>
      <c r="H21" s="66">
        <f t="shared" si="2"/>
        <v>12849.375000000002</v>
      </c>
      <c r="I21" s="23" t="s">
        <v>98</v>
      </c>
      <c r="J21" s="23" t="s">
        <v>56</v>
      </c>
      <c r="K21" s="23" t="s">
        <v>133</v>
      </c>
    </row>
    <row r="22" spans="2:11" x14ac:dyDescent="0.3">
      <c r="B22" s="23">
        <f t="shared" si="1"/>
        <v>18</v>
      </c>
      <c r="C22" s="64">
        <v>45562</v>
      </c>
      <c r="D22" s="18" t="s">
        <v>126</v>
      </c>
      <c r="E22" s="28" t="s">
        <v>127</v>
      </c>
      <c r="F22" s="70">
        <v>11270</v>
      </c>
      <c r="G22" s="66">
        <v>1.1000000000000001</v>
      </c>
      <c r="H22" s="66">
        <f t="shared" si="2"/>
        <v>13016.850000000002</v>
      </c>
      <c r="I22" s="23" t="s">
        <v>98</v>
      </c>
      <c r="J22" s="23" t="s">
        <v>56</v>
      </c>
      <c r="K22" s="23" t="s">
        <v>133</v>
      </c>
    </row>
    <row r="23" spans="2:11" x14ac:dyDescent="0.3">
      <c r="B23" s="23">
        <f t="shared" si="1"/>
        <v>19</v>
      </c>
      <c r="C23" s="64">
        <v>45562</v>
      </c>
      <c r="D23" s="18" t="s">
        <v>126</v>
      </c>
      <c r="E23" s="28" t="s">
        <v>127</v>
      </c>
      <c r="F23" s="70">
        <v>6855</v>
      </c>
      <c r="G23" s="66">
        <v>1.1000000000000001</v>
      </c>
      <c r="H23" s="66">
        <f t="shared" si="2"/>
        <v>7917.5250000000015</v>
      </c>
      <c r="I23" s="23" t="s">
        <v>72</v>
      </c>
      <c r="J23" s="23" t="s">
        <v>59</v>
      </c>
      <c r="K23" s="23" t="s">
        <v>132</v>
      </c>
    </row>
    <row r="24" spans="2:11" x14ac:dyDescent="0.3">
      <c r="B24" s="23">
        <f t="shared" si="1"/>
        <v>20</v>
      </c>
      <c r="C24" s="64">
        <v>45562</v>
      </c>
      <c r="D24" s="18" t="s">
        <v>138</v>
      </c>
      <c r="E24" s="28" t="s">
        <v>127</v>
      </c>
      <c r="F24" s="70">
        <v>55550</v>
      </c>
      <c r="G24" s="66">
        <v>0.94</v>
      </c>
      <c r="H24" s="66">
        <f t="shared" si="2"/>
        <v>54827.85</v>
      </c>
      <c r="I24" s="23" t="s">
        <v>63</v>
      </c>
      <c r="J24" s="23" t="s">
        <v>59</v>
      </c>
      <c r="K24" s="23" t="s">
        <v>132</v>
      </c>
    </row>
    <row r="25" spans="2:11" x14ac:dyDescent="0.3">
      <c r="B25" s="23">
        <f t="shared" si="1"/>
        <v>21</v>
      </c>
      <c r="C25" s="64">
        <v>45562</v>
      </c>
      <c r="D25" s="18" t="s">
        <v>126</v>
      </c>
      <c r="E25" s="28" t="s">
        <v>127</v>
      </c>
      <c r="F25" s="69">
        <v>6910</v>
      </c>
      <c r="G25" s="66">
        <v>1.1000000000000001</v>
      </c>
      <c r="H25" s="66">
        <f t="shared" si="2"/>
        <v>7981.0500000000011</v>
      </c>
      <c r="I25" s="23" t="s">
        <v>98</v>
      </c>
      <c r="J25" s="23" t="s">
        <v>56</v>
      </c>
      <c r="K25" s="23" t="s">
        <v>133</v>
      </c>
    </row>
    <row r="26" spans="2:11" x14ac:dyDescent="0.3">
      <c r="B26" s="23">
        <f t="shared" si="1"/>
        <v>22</v>
      </c>
      <c r="C26" s="67">
        <v>45563</v>
      </c>
      <c r="D26" s="18" t="s">
        <v>134</v>
      </c>
      <c r="E26" s="28" t="s">
        <v>127</v>
      </c>
      <c r="F26" s="70">
        <v>51070</v>
      </c>
      <c r="G26" s="66">
        <v>0.94</v>
      </c>
      <c r="H26" s="66">
        <f t="shared" si="2"/>
        <v>50406.09</v>
      </c>
      <c r="I26" s="23" t="s">
        <v>80</v>
      </c>
      <c r="J26" s="23" t="s">
        <v>75</v>
      </c>
      <c r="K26" s="23" t="s">
        <v>139</v>
      </c>
    </row>
    <row r="27" spans="2:11" x14ac:dyDescent="0.3">
      <c r="B27" s="23">
        <f t="shared" si="1"/>
        <v>23</v>
      </c>
      <c r="C27" s="67">
        <v>45563</v>
      </c>
      <c r="D27" s="18" t="s">
        <v>140</v>
      </c>
      <c r="E27" s="28" t="s">
        <v>127</v>
      </c>
      <c r="F27" s="69">
        <v>52995</v>
      </c>
      <c r="G27" s="66">
        <v>0.94</v>
      </c>
      <c r="H27" s="66">
        <f t="shared" si="2"/>
        <v>52306.064999999995</v>
      </c>
      <c r="I27" s="23" t="s">
        <v>141</v>
      </c>
      <c r="J27" s="23" t="s">
        <v>59</v>
      </c>
      <c r="K27" s="23" t="s">
        <v>132</v>
      </c>
    </row>
    <row r="28" spans="2:11" x14ac:dyDescent="0.3">
      <c r="B28" s="23">
        <f t="shared" si="1"/>
        <v>24</v>
      </c>
      <c r="C28" s="67">
        <v>45563</v>
      </c>
      <c r="D28" s="18" t="s">
        <v>136</v>
      </c>
      <c r="E28" s="28" t="s">
        <v>127</v>
      </c>
      <c r="F28" s="69">
        <v>52620</v>
      </c>
      <c r="G28" s="66">
        <v>0.94</v>
      </c>
      <c r="H28" s="66">
        <f t="shared" si="2"/>
        <v>51935.939999999995</v>
      </c>
      <c r="I28" s="23" t="s">
        <v>142</v>
      </c>
      <c r="J28" s="23" t="s">
        <v>56</v>
      </c>
      <c r="K28" s="23" t="s">
        <v>133</v>
      </c>
    </row>
    <row r="29" spans="2:11" x14ac:dyDescent="0.3">
      <c r="B29" s="23">
        <f t="shared" si="1"/>
        <v>25</v>
      </c>
      <c r="C29" s="64">
        <v>45564</v>
      </c>
      <c r="D29" s="18" t="s">
        <v>138</v>
      </c>
      <c r="E29" s="28" t="s">
        <v>127</v>
      </c>
      <c r="F29" s="69">
        <v>59600</v>
      </c>
      <c r="G29" s="66">
        <v>0.94</v>
      </c>
      <c r="H29" s="66">
        <f t="shared" si="2"/>
        <v>58825.2</v>
      </c>
      <c r="I29" s="23" t="s">
        <v>90</v>
      </c>
      <c r="J29" s="23" t="s">
        <v>56</v>
      </c>
      <c r="K29" s="23" t="s">
        <v>133</v>
      </c>
    </row>
    <row r="30" spans="2:11" x14ac:dyDescent="0.3">
      <c r="B30" s="23">
        <f t="shared" si="1"/>
        <v>26</v>
      </c>
      <c r="C30" s="64">
        <v>45564</v>
      </c>
      <c r="D30" s="18" t="s">
        <v>143</v>
      </c>
      <c r="E30" s="28" t="s">
        <v>127</v>
      </c>
      <c r="F30" s="69">
        <v>52010</v>
      </c>
      <c r="G30" s="66">
        <v>0.94</v>
      </c>
      <c r="H30" s="66">
        <f t="shared" si="2"/>
        <v>51333.869999999995</v>
      </c>
      <c r="I30" s="23" t="s">
        <v>68</v>
      </c>
      <c r="J30" s="23" t="s">
        <v>59</v>
      </c>
      <c r="K30" s="23" t="s">
        <v>132</v>
      </c>
    </row>
    <row r="31" spans="2:11" x14ac:dyDescent="0.3">
      <c r="B31" s="23">
        <f t="shared" si="1"/>
        <v>27</v>
      </c>
      <c r="C31" s="64">
        <v>45564</v>
      </c>
      <c r="D31" s="18" t="s">
        <v>144</v>
      </c>
      <c r="E31" s="28" t="s">
        <v>127</v>
      </c>
      <c r="F31" s="69">
        <v>53280</v>
      </c>
      <c r="G31" s="66">
        <v>0.94</v>
      </c>
      <c r="H31" s="66">
        <f>+(F31*G31)+(F31*G31)*5/100</f>
        <v>52587.360000000001</v>
      </c>
      <c r="I31" s="23" t="s">
        <v>58</v>
      </c>
      <c r="J31" s="23" t="s">
        <v>59</v>
      </c>
      <c r="K31" s="23" t="s">
        <v>137</v>
      </c>
    </row>
    <row r="32" spans="2:11" x14ac:dyDescent="0.3">
      <c r="B32" s="23">
        <f t="shared" si="1"/>
        <v>28</v>
      </c>
      <c r="C32" s="64">
        <v>45564</v>
      </c>
      <c r="D32" s="18" t="s">
        <v>145</v>
      </c>
      <c r="E32" s="28" t="s">
        <v>127</v>
      </c>
      <c r="F32" s="69">
        <v>49840</v>
      </c>
      <c r="G32" s="66">
        <v>0.94</v>
      </c>
      <c r="H32" s="66">
        <f t="shared" ref="H32:H35" si="3">+(F32*G32)+(F32*G32)*5/100</f>
        <v>49192.08</v>
      </c>
      <c r="I32" s="23" t="s">
        <v>96</v>
      </c>
      <c r="J32" s="23" t="s">
        <v>59</v>
      </c>
      <c r="K32" s="23" t="s">
        <v>137</v>
      </c>
    </row>
    <row r="33" spans="2:11" x14ac:dyDescent="0.3">
      <c r="B33" s="23">
        <f t="shared" si="1"/>
        <v>29</v>
      </c>
      <c r="C33" s="64">
        <v>45564</v>
      </c>
      <c r="D33" s="18" t="s">
        <v>145</v>
      </c>
      <c r="E33" s="28" t="s">
        <v>127</v>
      </c>
      <c r="F33" s="69">
        <v>53020</v>
      </c>
      <c r="G33" s="66">
        <v>0.94</v>
      </c>
      <c r="H33" s="66">
        <f t="shared" si="3"/>
        <v>52330.74</v>
      </c>
      <c r="I33" s="23" t="s">
        <v>64</v>
      </c>
      <c r="J33" s="23" t="s">
        <v>59</v>
      </c>
      <c r="K33" s="23" t="s">
        <v>137</v>
      </c>
    </row>
    <row r="34" spans="2:11" x14ac:dyDescent="0.3">
      <c r="B34" s="23">
        <f t="shared" si="1"/>
        <v>30</v>
      </c>
      <c r="C34" s="67">
        <v>45565</v>
      </c>
      <c r="D34" s="18" t="s">
        <v>146</v>
      </c>
      <c r="E34" s="28" t="s">
        <v>147</v>
      </c>
      <c r="F34" s="69">
        <v>64300</v>
      </c>
      <c r="G34" s="66">
        <v>0.94</v>
      </c>
      <c r="H34" s="66">
        <f t="shared" si="3"/>
        <v>63464.1</v>
      </c>
      <c r="I34" s="23" t="s">
        <v>148</v>
      </c>
      <c r="J34" s="23" t="s">
        <v>59</v>
      </c>
      <c r="K34" s="23" t="s">
        <v>132</v>
      </c>
    </row>
    <row r="35" spans="2:11" x14ac:dyDescent="0.3">
      <c r="B35" s="23">
        <f t="shared" si="1"/>
        <v>31</v>
      </c>
      <c r="C35" s="67">
        <v>45565</v>
      </c>
      <c r="D35" s="18" t="s">
        <v>146</v>
      </c>
      <c r="E35" s="28" t="s">
        <v>149</v>
      </c>
      <c r="F35" s="69">
        <v>50720</v>
      </c>
      <c r="G35" s="66">
        <v>0.94</v>
      </c>
      <c r="H35" s="66">
        <f t="shared" si="3"/>
        <v>50060.639999999992</v>
      </c>
      <c r="I35" s="23" t="s">
        <v>148</v>
      </c>
      <c r="J35" s="23" t="s">
        <v>59</v>
      </c>
      <c r="K35" s="23" t="s">
        <v>132</v>
      </c>
    </row>
    <row r="36" spans="2:11" x14ac:dyDescent="0.3">
      <c r="B36" s="23">
        <f t="shared" si="1"/>
        <v>32</v>
      </c>
      <c r="C36" s="67">
        <v>45565</v>
      </c>
      <c r="D36" s="18" t="s">
        <v>150</v>
      </c>
      <c r="E36" s="28" t="s">
        <v>127</v>
      </c>
      <c r="F36" s="69">
        <v>51305</v>
      </c>
      <c r="G36" s="66">
        <v>0.94</v>
      </c>
      <c r="H36" s="66">
        <f t="shared" si="2"/>
        <v>50638.034999999996</v>
      </c>
      <c r="I36" s="23" t="s">
        <v>98</v>
      </c>
      <c r="J36" s="23" t="s">
        <v>56</v>
      </c>
      <c r="K36" s="23" t="s">
        <v>133</v>
      </c>
    </row>
    <row r="37" spans="2:11" x14ac:dyDescent="0.3">
      <c r="B37" s="23">
        <f t="shared" si="1"/>
        <v>33</v>
      </c>
      <c r="C37" s="67">
        <v>45565</v>
      </c>
      <c r="D37" s="18" t="s">
        <v>151</v>
      </c>
      <c r="E37" s="28" t="s">
        <v>127</v>
      </c>
      <c r="F37" s="69">
        <v>50115</v>
      </c>
      <c r="G37" s="66">
        <v>0.94</v>
      </c>
      <c r="H37" s="66">
        <f t="shared" si="2"/>
        <v>49463.504999999997</v>
      </c>
      <c r="I37" s="23" t="s">
        <v>98</v>
      </c>
      <c r="J37" s="23" t="s">
        <v>56</v>
      </c>
      <c r="K37" s="23" t="s">
        <v>133</v>
      </c>
    </row>
    <row r="38" spans="2:11" x14ac:dyDescent="0.3">
      <c r="B38" s="23">
        <f t="shared" si="1"/>
        <v>34</v>
      </c>
      <c r="C38" s="67">
        <v>45565</v>
      </c>
      <c r="D38" s="18" t="s">
        <v>136</v>
      </c>
      <c r="E38" s="28" t="s">
        <v>127</v>
      </c>
      <c r="F38" s="69">
        <v>51220</v>
      </c>
      <c r="G38" s="66">
        <v>0.94</v>
      </c>
      <c r="H38" s="66">
        <f>+(F38*G38)+(F38*G38)*5/100</f>
        <v>50554.139999999992</v>
      </c>
      <c r="I38" s="23" t="s">
        <v>95</v>
      </c>
      <c r="J38" s="23" t="s">
        <v>56</v>
      </c>
      <c r="K38" s="23" t="s">
        <v>133</v>
      </c>
    </row>
    <row r="39" spans="2:11" x14ac:dyDescent="0.3">
      <c r="B39" s="23">
        <f t="shared" si="1"/>
        <v>35</v>
      </c>
      <c r="C39" s="67">
        <v>45565</v>
      </c>
      <c r="D39" s="18" t="s">
        <v>152</v>
      </c>
      <c r="E39" s="28" t="s">
        <v>127</v>
      </c>
      <c r="F39" s="69">
        <v>52590</v>
      </c>
      <c r="G39" s="66">
        <v>0.94</v>
      </c>
      <c r="H39" s="66">
        <f t="shared" si="2"/>
        <v>51906.33</v>
      </c>
      <c r="I39" s="23" t="s">
        <v>65</v>
      </c>
      <c r="J39" s="23" t="s">
        <v>59</v>
      </c>
      <c r="K39" s="23" t="s">
        <v>132</v>
      </c>
    </row>
    <row r="40" spans="2:11" x14ac:dyDescent="0.3">
      <c r="B40" s="23">
        <f t="shared" si="1"/>
        <v>36</v>
      </c>
      <c r="C40" s="64">
        <v>45566</v>
      </c>
      <c r="D40" s="18" t="s">
        <v>151</v>
      </c>
      <c r="E40" s="28" t="s">
        <v>127</v>
      </c>
      <c r="F40" s="69">
        <v>50605</v>
      </c>
      <c r="G40" s="66">
        <v>0.94</v>
      </c>
      <c r="H40" s="66">
        <f t="shared" si="2"/>
        <v>49947.134999999995</v>
      </c>
      <c r="I40" s="23" t="s">
        <v>153</v>
      </c>
      <c r="J40" s="23" t="s">
        <v>75</v>
      </c>
      <c r="K40" s="23" t="s">
        <v>154</v>
      </c>
    </row>
    <row r="41" spans="2:11" x14ac:dyDescent="0.3">
      <c r="B41" s="23">
        <f t="shared" si="1"/>
        <v>37</v>
      </c>
      <c r="C41" s="64">
        <v>45566</v>
      </c>
      <c r="D41" s="18" t="s">
        <v>126</v>
      </c>
      <c r="E41" s="28" t="s">
        <v>127</v>
      </c>
      <c r="F41" s="69">
        <v>5490</v>
      </c>
      <c r="G41" s="66">
        <v>1.1000000000000001</v>
      </c>
      <c r="H41" s="66">
        <f t="shared" si="2"/>
        <v>6340.9500000000007</v>
      </c>
      <c r="I41" s="23" t="s">
        <v>100</v>
      </c>
      <c r="J41" s="23" t="s">
        <v>61</v>
      </c>
      <c r="K41" s="23" t="s">
        <v>128</v>
      </c>
    </row>
    <row r="42" spans="2:11" x14ac:dyDescent="0.3">
      <c r="B42" s="23">
        <f t="shared" si="1"/>
        <v>38</v>
      </c>
      <c r="C42" s="64">
        <v>45566</v>
      </c>
      <c r="D42" s="18" t="s">
        <v>126</v>
      </c>
      <c r="E42" s="28" t="s">
        <v>127</v>
      </c>
      <c r="F42" s="69">
        <v>5590</v>
      </c>
      <c r="G42" s="66">
        <v>1.1000000000000001</v>
      </c>
      <c r="H42" s="66">
        <f t="shared" si="2"/>
        <v>6456.4500000000007</v>
      </c>
      <c r="I42" s="23" t="s">
        <v>100</v>
      </c>
      <c r="J42" s="23" t="s">
        <v>61</v>
      </c>
      <c r="K42" s="23" t="s">
        <v>128</v>
      </c>
    </row>
    <row r="43" spans="2:11" x14ac:dyDescent="0.3">
      <c r="B43" s="23">
        <f t="shared" si="1"/>
        <v>39</v>
      </c>
      <c r="C43" s="64">
        <v>45566</v>
      </c>
      <c r="D43" s="18" t="s">
        <v>126</v>
      </c>
      <c r="E43" s="28" t="s">
        <v>127</v>
      </c>
      <c r="F43" s="69">
        <v>5560</v>
      </c>
      <c r="G43" s="66">
        <v>1.1000000000000001</v>
      </c>
      <c r="H43" s="66">
        <f t="shared" si="2"/>
        <v>6421.8000000000011</v>
      </c>
      <c r="I43" s="23" t="s">
        <v>100</v>
      </c>
      <c r="J43" s="23" t="s">
        <v>61</v>
      </c>
      <c r="K43" s="23" t="s">
        <v>128</v>
      </c>
    </row>
    <row r="44" spans="2:11" x14ac:dyDescent="0.3">
      <c r="B44" s="23">
        <f t="shared" si="1"/>
        <v>40</v>
      </c>
      <c r="C44" s="64">
        <v>45566</v>
      </c>
      <c r="D44" s="18" t="s">
        <v>126</v>
      </c>
      <c r="E44" s="28" t="s">
        <v>127</v>
      </c>
      <c r="F44" s="69">
        <v>5710</v>
      </c>
      <c r="G44" s="66">
        <v>1.1000000000000001</v>
      </c>
      <c r="H44" s="66">
        <f t="shared" si="2"/>
        <v>6595.0500000000011</v>
      </c>
      <c r="I44" s="23" t="s">
        <v>100</v>
      </c>
      <c r="J44" s="23" t="s">
        <v>61</v>
      </c>
      <c r="K44" s="23" t="s">
        <v>128</v>
      </c>
    </row>
    <row r="45" spans="2:11" x14ac:dyDescent="0.3">
      <c r="B45" s="23">
        <f t="shared" si="1"/>
        <v>41</v>
      </c>
      <c r="C45" s="64">
        <v>45566</v>
      </c>
      <c r="D45" s="18" t="s">
        <v>126</v>
      </c>
      <c r="E45" s="28" t="s">
        <v>127</v>
      </c>
      <c r="F45" s="69">
        <v>5590</v>
      </c>
      <c r="G45" s="66">
        <v>1.1000000000000001</v>
      </c>
      <c r="H45" s="66">
        <f t="shared" si="2"/>
        <v>6456.4500000000007</v>
      </c>
      <c r="I45" s="23" t="s">
        <v>100</v>
      </c>
      <c r="J45" s="23" t="s">
        <v>61</v>
      </c>
      <c r="K45" s="23" t="s">
        <v>128</v>
      </c>
    </row>
    <row r="46" spans="2:11" x14ac:dyDescent="0.3">
      <c r="B46" s="23">
        <f t="shared" si="1"/>
        <v>42</v>
      </c>
      <c r="C46" s="64">
        <v>45566</v>
      </c>
      <c r="D46" s="104" t="s">
        <v>155</v>
      </c>
      <c r="E46" s="28" t="s">
        <v>127</v>
      </c>
      <c r="F46" s="69">
        <f>53410-15810</f>
        <v>37600</v>
      </c>
      <c r="G46" s="66">
        <v>0.94</v>
      </c>
      <c r="H46" s="66">
        <f t="shared" si="2"/>
        <v>37111.199999999997</v>
      </c>
      <c r="I46" s="23" t="s">
        <v>94</v>
      </c>
      <c r="J46" s="23" t="s">
        <v>59</v>
      </c>
      <c r="K46" s="23" t="s">
        <v>132</v>
      </c>
    </row>
    <row r="47" spans="2:11" x14ac:dyDescent="0.3">
      <c r="B47" s="23">
        <f t="shared" si="1"/>
        <v>43</v>
      </c>
      <c r="C47" s="64">
        <v>45566</v>
      </c>
      <c r="D47" s="105"/>
      <c r="E47" s="28" t="s">
        <v>127</v>
      </c>
      <c r="F47" s="69">
        <v>15810</v>
      </c>
      <c r="G47" s="66">
        <v>0.94</v>
      </c>
      <c r="H47" s="66">
        <f t="shared" si="2"/>
        <v>15604.47</v>
      </c>
      <c r="I47" s="23" t="s">
        <v>64</v>
      </c>
      <c r="J47" s="23" t="s">
        <v>59</v>
      </c>
      <c r="K47" s="23" t="s">
        <v>132</v>
      </c>
    </row>
    <row r="48" spans="2:11" x14ac:dyDescent="0.3">
      <c r="B48" s="23">
        <f t="shared" si="1"/>
        <v>44</v>
      </c>
      <c r="C48" s="67">
        <v>45567</v>
      </c>
      <c r="D48" s="23" t="s">
        <v>140</v>
      </c>
      <c r="E48" s="28" t="s">
        <v>127</v>
      </c>
      <c r="F48" s="69">
        <v>54610</v>
      </c>
      <c r="G48" s="66">
        <v>0.94</v>
      </c>
      <c r="H48" s="66">
        <f t="shared" si="2"/>
        <v>53900.069999999992</v>
      </c>
      <c r="I48" s="23" t="s">
        <v>148</v>
      </c>
      <c r="J48" s="23" t="s">
        <v>59</v>
      </c>
      <c r="K48" s="23" t="s">
        <v>132</v>
      </c>
    </row>
    <row r="49" spans="2:11" x14ac:dyDescent="0.3">
      <c r="B49" s="104">
        <f>+B48+1</f>
        <v>45</v>
      </c>
      <c r="C49" s="117">
        <v>45567</v>
      </c>
      <c r="D49" s="104" t="s">
        <v>136</v>
      </c>
      <c r="E49" s="28" t="s">
        <v>127</v>
      </c>
      <c r="F49" s="69">
        <f>51845/2</f>
        <v>25922.5</v>
      </c>
      <c r="G49" s="66">
        <v>0.94</v>
      </c>
      <c r="H49" s="66">
        <f t="shared" si="2"/>
        <v>25585.507499999996</v>
      </c>
      <c r="I49" s="23" t="s">
        <v>98</v>
      </c>
      <c r="J49" s="23" t="s">
        <v>56</v>
      </c>
      <c r="K49" s="23" t="s">
        <v>156</v>
      </c>
    </row>
    <row r="50" spans="2:11" x14ac:dyDescent="0.3">
      <c r="B50" s="105"/>
      <c r="C50" s="118"/>
      <c r="D50" s="105"/>
      <c r="E50" s="28" t="s">
        <v>127</v>
      </c>
      <c r="F50" s="69">
        <f>51845/2</f>
        <v>25922.5</v>
      </c>
      <c r="G50" s="66">
        <v>0.94</v>
      </c>
      <c r="H50" s="66">
        <f t="shared" si="2"/>
        <v>25585.507499999996</v>
      </c>
      <c r="I50" s="23" t="s">
        <v>92</v>
      </c>
      <c r="J50" s="23" t="s">
        <v>56</v>
      </c>
      <c r="K50" s="23" t="s">
        <v>156</v>
      </c>
    </row>
    <row r="51" spans="2:11" x14ac:dyDescent="0.3">
      <c r="B51" s="23">
        <f>+B49+1</f>
        <v>46</v>
      </c>
      <c r="C51" s="67">
        <v>45567</v>
      </c>
      <c r="D51" s="23" t="s">
        <v>157</v>
      </c>
      <c r="E51" s="28" t="s">
        <v>127</v>
      </c>
      <c r="F51" s="69">
        <v>51930</v>
      </c>
      <c r="G51" s="66">
        <v>0.94</v>
      </c>
      <c r="H51" s="66">
        <f t="shared" si="2"/>
        <v>51254.909999999996</v>
      </c>
      <c r="I51" s="23" t="s">
        <v>79</v>
      </c>
      <c r="J51" s="23" t="s">
        <v>56</v>
      </c>
      <c r="K51" s="23" t="s">
        <v>133</v>
      </c>
    </row>
    <row r="52" spans="2:11" x14ac:dyDescent="0.3">
      <c r="B52" s="23">
        <f>+B51+1</f>
        <v>47</v>
      </c>
      <c r="C52" s="67">
        <v>45567</v>
      </c>
      <c r="D52" s="23" t="s">
        <v>158</v>
      </c>
      <c r="E52" s="28" t="s">
        <v>127</v>
      </c>
      <c r="F52" s="69">
        <v>49380</v>
      </c>
      <c r="G52" s="66">
        <v>0.94</v>
      </c>
      <c r="H52" s="66">
        <f t="shared" si="2"/>
        <v>48738.06</v>
      </c>
      <c r="I52" s="23" t="s">
        <v>71</v>
      </c>
      <c r="J52" s="23" t="s">
        <v>59</v>
      </c>
      <c r="K52" s="23" t="s">
        <v>132</v>
      </c>
    </row>
    <row r="53" spans="2:11" x14ac:dyDescent="0.3">
      <c r="B53" s="23">
        <f t="shared" ref="B53:B68" si="4">+B52+1</f>
        <v>48</v>
      </c>
      <c r="C53" s="67">
        <v>45567</v>
      </c>
      <c r="D53" s="23" t="s">
        <v>152</v>
      </c>
      <c r="E53" s="28" t="s">
        <v>127</v>
      </c>
      <c r="F53" s="69">
        <v>53510</v>
      </c>
      <c r="G53" s="66">
        <v>0.94</v>
      </c>
      <c r="H53" s="66">
        <f t="shared" si="2"/>
        <v>52814.369999999995</v>
      </c>
      <c r="I53" s="23" t="s">
        <v>159</v>
      </c>
      <c r="J53" s="23" t="s">
        <v>59</v>
      </c>
      <c r="K53" s="23" t="s">
        <v>132</v>
      </c>
    </row>
    <row r="54" spans="2:11" x14ac:dyDescent="0.3">
      <c r="B54" s="23">
        <f t="shared" si="4"/>
        <v>49</v>
      </c>
      <c r="C54" s="64">
        <v>45568</v>
      </c>
      <c r="D54" s="23" t="s">
        <v>160</v>
      </c>
      <c r="E54" s="23" t="s">
        <v>160</v>
      </c>
      <c r="F54" s="23" t="s">
        <v>160</v>
      </c>
      <c r="G54" s="23" t="s">
        <v>160</v>
      </c>
      <c r="H54" s="23" t="s">
        <v>160</v>
      </c>
      <c r="I54" s="23" t="s">
        <v>160</v>
      </c>
      <c r="J54" s="23" t="s">
        <v>160</v>
      </c>
      <c r="K54" s="23" t="s">
        <v>160</v>
      </c>
    </row>
    <row r="55" spans="2:11" x14ac:dyDescent="0.3">
      <c r="B55" s="23">
        <f t="shared" si="4"/>
        <v>50</v>
      </c>
      <c r="C55" s="67">
        <v>45569</v>
      </c>
      <c r="D55" s="23" t="s">
        <v>129</v>
      </c>
      <c r="E55" s="28" t="s">
        <v>127</v>
      </c>
      <c r="F55" s="69">
        <v>49860</v>
      </c>
      <c r="G55" s="66">
        <v>0.94</v>
      </c>
      <c r="H55" s="66">
        <f t="shared" si="2"/>
        <v>49211.819999999992</v>
      </c>
      <c r="I55" s="23" t="s">
        <v>99</v>
      </c>
      <c r="J55" s="23" t="s">
        <v>56</v>
      </c>
      <c r="K55" s="23" t="s">
        <v>133</v>
      </c>
    </row>
    <row r="56" spans="2:11" x14ac:dyDescent="0.3">
      <c r="B56" s="23">
        <f t="shared" si="4"/>
        <v>51</v>
      </c>
      <c r="C56" s="64">
        <v>45570</v>
      </c>
      <c r="D56" s="23" t="s">
        <v>161</v>
      </c>
      <c r="E56" s="28" t="s">
        <v>127</v>
      </c>
      <c r="F56" s="69">
        <v>55530</v>
      </c>
      <c r="G56" s="66">
        <v>0.94</v>
      </c>
      <c r="H56" s="66">
        <f t="shared" si="2"/>
        <v>54808.11</v>
      </c>
      <c r="I56" s="23" t="s">
        <v>162</v>
      </c>
      <c r="J56" s="23" t="s">
        <v>86</v>
      </c>
      <c r="K56" s="23" t="s">
        <v>163</v>
      </c>
    </row>
    <row r="57" spans="2:11" x14ac:dyDescent="0.3">
      <c r="B57" s="23">
        <f t="shared" si="4"/>
        <v>52</v>
      </c>
      <c r="C57" s="64">
        <v>45570</v>
      </c>
      <c r="D57" s="23" t="s">
        <v>126</v>
      </c>
      <c r="E57" s="28" t="s">
        <v>127</v>
      </c>
      <c r="F57" s="69">
        <v>5710</v>
      </c>
      <c r="G57" s="66">
        <v>1.1000000000000001</v>
      </c>
      <c r="H57" s="66">
        <f t="shared" si="2"/>
        <v>6595.0500000000011</v>
      </c>
      <c r="I57" s="23" t="s">
        <v>89</v>
      </c>
      <c r="J57" s="23" t="s">
        <v>61</v>
      </c>
      <c r="K57" s="23" t="s">
        <v>128</v>
      </c>
    </row>
    <row r="58" spans="2:11" x14ac:dyDescent="0.3">
      <c r="B58" s="23">
        <f t="shared" si="4"/>
        <v>53</v>
      </c>
      <c r="C58" s="64">
        <v>45570</v>
      </c>
      <c r="D58" s="23" t="s">
        <v>126</v>
      </c>
      <c r="E58" s="28" t="s">
        <v>127</v>
      </c>
      <c r="F58" s="69">
        <v>6030</v>
      </c>
      <c r="G58" s="66">
        <v>1.1000000000000001</v>
      </c>
      <c r="H58" s="66">
        <f t="shared" si="2"/>
        <v>6964.6500000000015</v>
      </c>
      <c r="I58" s="23" t="s">
        <v>89</v>
      </c>
      <c r="J58" s="23" t="s">
        <v>61</v>
      </c>
      <c r="K58" s="23" t="s">
        <v>128</v>
      </c>
    </row>
    <row r="59" spans="2:11" x14ac:dyDescent="0.3">
      <c r="B59" s="23">
        <f t="shared" si="4"/>
        <v>54</v>
      </c>
      <c r="C59" s="64">
        <v>45570</v>
      </c>
      <c r="D59" s="23" t="s">
        <v>134</v>
      </c>
      <c r="E59" s="28" t="s">
        <v>127</v>
      </c>
      <c r="F59" s="69">
        <v>47290</v>
      </c>
      <c r="G59" s="66">
        <v>0.94</v>
      </c>
      <c r="H59" s="66">
        <f t="shared" si="2"/>
        <v>46675.229999999996</v>
      </c>
      <c r="I59" s="23" t="s">
        <v>82</v>
      </c>
      <c r="J59" s="23" t="s">
        <v>75</v>
      </c>
      <c r="K59" s="23" t="s">
        <v>154</v>
      </c>
    </row>
    <row r="60" spans="2:11" x14ac:dyDescent="0.3">
      <c r="B60" s="23">
        <f t="shared" si="4"/>
        <v>55</v>
      </c>
      <c r="C60" s="64">
        <v>45570</v>
      </c>
      <c r="D60" s="23" t="s">
        <v>126</v>
      </c>
      <c r="E60" s="28" t="s">
        <v>164</v>
      </c>
      <c r="F60" s="69">
        <v>10165</v>
      </c>
      <c r="G60" s="66">
        <v>1.1000000000000001</v>
      </c>
      <c r="H60" s="66">
        <f t="shared" si="2"/>
        <v>11740.575000000001</v>
      </c>
      <c r="I60" s="23" t="s">
        <v>58</v>
      </c>
      <c r="J60" s="23" t="s">
        <v>59</v>
      </c>
      <c r="K60" s="23" t="s">
        <v>137</v>
      </c>
    </row>
    <row r="61" spans="2:11" x14ac:dyDescent="0.3">
      <c r="B61" s="23">
        <f t="shared" si="4"/>
        <v>56</v>
      </c>
      <c r="C61" s="64">
        <v>45570</v>
      </c>
      <c r="D61" s="23" t="s">
        <v>126</v>
      </c>
      <c r="E61" s="28" t="s">
        <v>147</v>
      </c>
      <c r="F61" s="69">
        <v>10015</v>
      </c>
      <c r="G61" s="66">
        <v>1.1000000000000001</v>
      </c>
      <c r="H61" s="66">
        <f t="shared" si="2"/>
        <v>11567.325000000001</v>
      </c>
      <c r="I61" s="23" t="s">
        <v>58</v>
      </c>
      <c r="J61" s="23" t="s">
        <v>59</v>
      </c>
      <c r="K61" s="23" t="s">
        <v>137</v>
      </c>
    </row>
    <row r="62" spans="2:11" x14ac:dyDescent="0.3">
      <c r="B62" s="23">
        <f t="shared" si="4"/>
        <v>57</v>
      </c>
      <c r="C62" s="67">
        <v>45571</v>
      </c>
      <c r="D62" s="23" t="s">
        <v>126</v>
      </c>
      <c r="E62" s="28" t="s">
        <v>127</v>
      </c>
      <c r="F62" s="69">
        <v>5780</v>
      </c>
      <c r="G62" s="66">
        <v>1.1000000000000001</v>
      </c>
      <c r="H62" s="66">
        <f t="shared" si="2"/>
        <v>6675.9000000000005</v>
      </c>
      <c r="I62" s="23" t="s">
        <v>66</v>
      </c>
      <c r="J62" s="23" t="s">
        <v>61</v>
      </c>
      <c r="K62" s="23" t="s">
        <v>128</v>
      </c>
    </row>
    <row r="63" spans="2:11" x14ac:dyDescent="0.3">
      <c r="B63" s="23">
        <f t="shared" si="4"/>
        <v>58</v>
      </c>
      <c r="C63" s="64">
        <v>45572</v>
      </c>
      <c r="D63" s="23" t="s">
        <v>165</v>
      </c>
      <c r="E63" s="23" t="s">
        <v>147</v>
      </c>
      <c r="F63" s="69">
        <v>64495</v>
      </c>
      <c r="G63" s="66">
        <v>0.94</v>
      </c>
      <c r="H63" s="66">
        <f t="shared" si="2"/>
        <v>63656.564999999995</v>
      </c>
      <c r="I63" s="23" t="s">
        <v>166</v>
      </c>
      <c r="J63" s="23" t="s">
        <v>59</v>
      </c>
      <c r="K63" s="23" t="s">
        <v>132</v>
      </c>
    </row>
    <row r="64" spans="2:11" x14ac:dyDescent="0.3">
      <c r="B64" s="23">
        <f t="shared" si="4"/>
        <v>59</v>
      </c>
      <c r="C64" s="64">
        <v>45572</v>
      </c>
      <c r="D64" s="23" t="s">
        <v>157</v>
      </c>
      <c r="E64" s="23" t="s">
        <v>127</v>
      </c>
      <c r="F64" s="69">
        <v>52100</v>
      </c>
      <c r="G64" s="66">
        <v>0.94</v>
      </c>
      <c r="H64" s="66">
        <f t="shared" si="2"/>
        <v>51422.7</v>
      </c>
      <c r="I64" s="23" t="s">
        <v>67</v>
      </c>
      <c r="J64" s="23" t="s">
        <v>56</v>
      </c>
      <c r="K64" s="23" t="s">
        <v>133</v>
      </c>
    </row>
    <row r="65" spans="2:11" x14ac:dyDescent="0.3">
      <c r="B65" s="23">
        <f t="shared" si="4"/>
        <v>60</v>
      </c>
      <c r="C65" s="64">
        <v>45572</v>
      </c>
      <c r="D65" s="23" t="s">
        <v>134</v>
      </c>
      <c r="E65" s="28" t="s">
        <v>149</v>
      </c>
      <c r="F65" s="69">
        <v>49195</v>
      </c>
      <c r="G65" s="66">
        <v>0.94</v>
      </c>
      <c r="H65" s="66">
        <f t="shared" si="2"/>
        <v>48555.464999999997</v>
      </c>
      <c r="I65" s="23" t="s">
        <v>162</v>
      </c>
      <c r="J65" s="23" t="s">
        <v>86</v>
      </c>
      <c r="K65" s="23" t="s">
        <v>167</v>
      </c>
    </row>
    <row r="66" spans="2:11" x14ac:dyDescent="0.3">
      <c r="B66" s="23">
        <f t="shared" si="4"/>
        <v>61</v>
      </c>
      <c r="C66" s="64">
        <v>45572</v>
      </c>
      <c r="D66" s="23" t="s">
        <v>168</v>
      </c>
      <c r="E66" s="23" t="s">
        <v>147</v>
      </c>
      <c r="F66" s="69">
        <v>60290</v>
      </c>
      <c r="G66" s="66">
        <v>0.94</v>
      </c>
      <c r="H66" s="66">
        <f t="shared" si="2"/>
        <v>59506.229999999996</v>
      </c>
      <c r="I66" s="23" t="s">
        <v>71</v>
      </c>
      <c r="J66" s="23" t="s">
        <v>59</v>
      </c>
      <c r="K66" s="23" t="s">
        <v>132</v>
      </c>
    </row>
    <row r="67" spans="2:11" x14ac:dyDescent="0.3">
      <c r="B67" s="23">
        <f t="shared" si="4"/>
        <v>62</v>
      </c>
      <c r="C67" s="64">
        <v>45572</v>
      </c>
      <c r="D67" s="23" t="s">
        <v>169</v>
      </c>
      <c r="E67" s="23" t="s">
        <v>147</v>
      </c>
      <c r="F67" s="69">
        <v>60385</v>
      </c>
      <c r="G67" s="66">
        <v>0.94</v>
      </c>
      <c r="H67" s="66">
        <f t="shared" si="2"/>
        <v>59599.994999999995</v>
      </c>
      <c r="I67" s="23" t="s">
        <v>162</v>
      </c>
      <c r="J67" s="23" t="s">
        <v>86</v>
      </c>
      <c r="K67" s="23" t="s">
        <v>167</v>
      </c>
    </row>
    <row r="68" spans="2:11" x14ac:dyDescent="0.3">
      <c r="B68" s="23">
        <f t="shared" si="4"/>
        <v>63</v>
      </c>
      <c r="C68" s="67">
        <v>45573</v>
      </c>
      <c r="D68" s="23" t="s">
        <v>152</v>
      </c>
      <c r="E68" s="23" t="s">
        <v>149</v>
      </c>
      <c r="F68" s="69">
        <v>53050</v>
      </c>
      <c r="G68" s="66">
        <v>0.94</v>
      </c>
      <c r="H68" s="66">
        <f t="shared" si="2"/>
        <v>52360.35</v>
      </c>
      <c r="I68" s="23" t="s">
        <v>159</v>
      </c>
      <c r="J68" s="23" t="s">
        <v>59</v>
      </c>
      <c r="K68" s="23" t="s">
        <v>132</v>
      </c>
    </row>
    <row r="69" spans="2:11" x14ac:dyDescent="0.3">
      <c r="B69" s="23">
        <f t="shared" ref="B69:B84" si="5">+B68+1</f>
        <v>64</v>
      </c>
      <c r="C69" s="67">
        <v>45573</v>
      </c>
      <c r="D69" s="23" t="s">
        <v>168</v>
      </c>
      <c r="E69" s="23" t="s">
        <v>147</v>
      </c>
      <c r="F69" s="69">
        <v>65455</v>
      </c>
      <c r="G69" s="66">
        <v>0.94</v>
      </c>
      <c r="H69" s="66">
        <f t="shared" si="2"/>
        <v>64604.084999999999</v>
      </c>
      <c r="I69" s="23" t="s">
        <v>159</v>
      </c>
      <c r="J69" s="23" t="s">
        <v>59</v>
      </c>
      <c r="K69" s="23" t="s">
        <v>132</v>
      </c>
    </row>
    <row r="70" spans="2:11" x14ac:dyDescent="0.3">
      <c r="B70" s="23">
        <f t="shared" si="5"/>
        <v>65</v>
      </c>
      <c r="C70" s="67">
        <v>45573</v>
      </c>
      <c r="D70" s="23" t="s">
        <v>170</v>
      </c>
      <c r="E70" s="23" t="s">
        <v>149</v>
      </c>
      <c r="F70" s="69">
        <v>52615</v>
      </c>
      <c r="G70" s="66">
        <v>0.94</v>
      </c>
      <c r="H70" s="66">
        <f t="shared" si="2"/>
        <v>51931.004999999997</v>
      </c>
      <c r="I70" s="23" t="s">
        <v>166</v>
      </c>
      <c r="J70" s="23" t="s">
        <v>59</v>
      </c>
      <c r="K70" s="23" t="s">
        <v>132</v>
      </c>
    </row>
    <row r="71" spans="2:11" x14ac:dyDescent="0.3">
      <c r="B71" s="23">
        <f t="shared" si="5"/>
        <v>66</v>
      </c>
      <c r="C71" s="67">
        <v>45573</v>
      </c>
      <c r="D71" s="23" t="s">
        <v>170</v>
      </c>
      <c r="E71" s="23" t="s">
        <v>127</v>
      </c>
      <c r="F71" s="69">
        <v>52100</v>
      </c>
      <c r="G71" s="66">
        <v>0.94</v>
      </c>
      <c r="H71" s="66">
        <f t="shared" si="2"/>
        <v>51422.7</v>
      </c>
      <c r="I71" s="23" t="s">
        <v>166</v>
      </c>
      <c r="J71" s="23" t="s">
        <v>59</v>
      </c>
      <c r="K71" s="23" t="s">
        <v>132</v>
      </c>
    </row>
    <row r="72" spans="2:11" x14ac:dyDescent="0.3">
      <c r="B72" s="23">
        <f t="shared" si="5"/>
        <v>67</v>
      </c>
      <c r="C72" s="67">
        <v>45573</v>
      </c>
      <c r="D72" s="23" t="s">
        <v>126</v>
      </c>
      <c r="E72" s="23" t="s">
        <v>127</v>
      </c>
      <c r="F72" s="69">
        <v>9355</v>
      </c>
      <c r="G72" s="66">
        <v>1.1000000000000001</v>
      </c>
      <c r="H72" s="66">
        <f t="shared" si="2"/>
        <v>10805.025</v>
      </c>
      <c r="I72" s="23" t="s">
        <v>100</v>
      </c>
      <c r="J72" s="23" t="s">
        <v>61</v>
      </c>
      <c r="K72" s="23" t="s">
        <v>128</v>
      </c>
    </row>
    <row r="73" spans="2:11" x14ac:dyDescent="0.3">
      <c r="B73" s="23">
        <f t="shared" si="5"/>
        <v>68</v>
      </c>
      <c r="C73" s="67">
        <v>45573</v>
      </c>
      <c r="D73" s="23" t="s">
        <v>126</v>
      </c>
      <c r="E73" s="23" t="s">
        <v>127</v>
      </c>
      <c r="F73" s="69">
        <v>9510</v>
      </c>
      <c r="G73" s="66">
        <v>1.1000000000000001</v>
      </c>
      <c r="H73" s="66">
        <f t="shared" ref="H73:H136" si="6">+(F73*G73)+(F73*G73)*5/100</f>
        <v>10984.05</v>
      </c>
      <c r="I73" s="23" t="s">
        <v>100</v>
      </c>
      <c r="J73" s="23" t="s">
        <v>61</v>
      </c>
      <c r="K73" s="23" t="s">
        <v>128</v>
      </c>
    </row>
    <row r="74" spans="2:11" x14ac:dyDescent="0.3">
      <c r="B74" s="23">
        <f t="shared" si="5"/>
        <v>69</v>
      </c>
      <c r="C74" s="64">
        <v>45574</v>
      </c>
      <c r="D74" s="23" t="s">
        <v>146</v>
      </c>
      <c r="E74" s="23" t="s">
        <v>149</v>
      </c>
      <c r="F74" s="69">
        <v>52725</v>
      </c>
      <c r="G74" s="28">
        <v>0.94</v>
      </c>
      <c r="H74" s="66">
        <f t="shared" si="6"/>
        <v>52039.574999999997</v>
      </c>
      <c r="I74" s="23" t="s">
        <v>71</v>
      </c>
      <c r="J74" s="23" t="s">
        <v>59</v>
      </c>
      <c r="K74" s="23" t="s">
        <v>132</v>
      </c>
    </row>
    <row r="75" spans="2:11" x14ac:dyDescent="0.3">
      <c r="B75" s="23">
        <f t="shared" si="5"/>
        <v>70</v>
      </c>
      <c r="C75" s="64">
        <v>45574</v>
      </c>
      <c r="D75" s="23" t="s">
        <v>152</v>
      </c>
      <c r="E75" s="23" t="s">
        <v>127</v>
      </c>
      <c r="F75" s="69">
        <v>52090</v>
      </c>
      <c r="G75" s="28">
        <v>0.94</v>
      </c>
      <c r="H75" s="66">
        <f t="shared" si="6"/>
        <v>51412.83</v>
      </c>
      <c r="I75" s="23" t="s">
        <v>91</v>
      </c>
      <c r="J75" s="23" t="s">
        <v>59</v>
      </c>
      <c r="K75" s="23" t="s">
        <v>132</v>
      </c>
    </row>
    <row r="76" spans="2:11" x14ac:dyDescent="0.3">
      <c r="B76" s="23">
        <f t="shared" si="5"/>
        <v>71</v>
      </c>
      <c r="C76" s="67">
        <v>45575</v>
      </c>
      <c r="D76" s="23" t="s">
        <v>157</v>
      </c>
      <c r="E76" s="23" t="s">
        <v>127</v>
      </c>
      <c r="F76" s="69">
        <v>56500</v>
      </c>
      <c r="G76" s="28">
        <v>0.94</v>
      </c>
      <c r="H76" s="66">
        <f t="shared" si="6"/>
        <v>55765.5</v>
      </c>
      <c r="I76" s="23" t="s">
        <v>99</v>
      </c>
      <c r="J76" s="23" t="s">
        <v>56</v>
      </c>
      <c r="K76" s="23" t="s">
        <v>133</v>
      </c>
    </row>
    <row r="77" spans="2:11" x14ac:dyDescent="0.3">
      <c r="B77" s="23">
        <f t="shared" si="5"/>
        <v>72</v>
      </c>
      <c r="C77" s="67">
        <v>45575</v>
      </c>
      <c r="D77" s="23" t="s">
        <v>145</v>
      </c>
      <c r="E77" s="23" t="s">
        <v>127</v>
      </c>
      <c r="F77" s="69">
        <v>53540</v>
      </c>
      <c r="G77" s="28">
        <v>0.94</v>
      </c>
      <c r="H77" s="66">
        <f t="shared" si="6"/>
        <v>52843.979999999996</v>
      </c>
      <c r="I77" s="23" t="s">
        <v>81</v>
      </c>
      <c r="J77" s="23" t="s">
        <v>59</v>
      </c>
      <c r="K77" s="23" t="s">
        <v>171</v>
      </c>
    </row>
    <row r="78" spans="2:11" x14ac:dyDescent="0.3">
      <c r="B78" s="23">
        <f t="shared" si="5"/>
        <v>73</v>
      </c>
      <c r="C78" s="64">
        <v>45576</v>
      </c>
      <c r="D78" s="23" t="s">
        <v>131</v>
      </c>
      <c r="E78" s="23" t="s">
        <v>149</v>
      </c>
      <c r="F78" s="69">
        <v>57520</v>
      </c>
      <c r="G78" s="28">
        <v>0.94</v>
      </c>
      <c r="H78" s="66">
        <f t="shared" si="6"/>
        <v>56772.24</v>
      </c>
      <c r="I78" s="23" t="s">
        <v>80</v>
      </c>
      <c r="J78" s="23" t="s">
        <v>75</v>
      </c>
      <c r="K78" s="23" t="s">
        <v>154</v>
      </c>
    </row>
    <row r="79" spans="2:11" x14ac:dyDescent="0.3">
      <c r="B79" s="23">
        <f t="shared" si="5"/>
        <v>74</v>
      </c>
      <c r="C79" s="64">
        <v>45576</v>
      </c>
      <c r="D79" s="104" t="s">
        <v>158</v>
      </c>
      <c r="E79" s="23" t="s">
        <v>147</v>
      </c>
      <c r="F79" s="69">
        <v>30152</v>
      </c>
      <c r="G79" s="28">
        <v>0.94</v>
      </c>
      <c r="H79" s="66">
        <f t="shared" si="6"/>
        <v>29760.023999999998</v>
      </c>
      <c r="I79" s="23" t="s">
        <v>58</v>
      </c>
      <c r="J79" s="23" t="s">
        <v>59</v>
      </c>
      <c r="K79" s="23" t="s">
        <v>137</v>
      </c>
    </row>
    <row r="80" spans="2:11" x14ac:dyDescent="0.3">
      <c r="B80" s="23">
        <f t="shared" si="5"/>
        <v>75</v>
      </c>
      <c r="C80" s="64">
        <v>45576</v>
      </c>
      <c r="D80" s="105"/>
      <c r="E80" s="23" t="s">
        <v>149</v>
      </c>
      <c r="F80" s="69">
        <f>+F79</f>
        <v>30152</v>
      </c>
      <c r="G80" s="28">
        <v>0.94</v>
      </c>
      <c r="H80" s="66">
        <f t="shared" si="6"/>
        <v>29760.023999999998</v>
      </c>
      <c r="I80" s="23" t="s">
        <v>58</v>
      </c>
      <c r="J80" s="23" t="s">
        <v>59</v>
      </c>
      <c r="K80" s="23" t="s">
        <v>137</v>
      </c>
    </row>
    <row r="81" spans="2:11" x14ac:dyDescent="0.3">
      <c r="B81" s="23">
        <f t="shared" si="5"/>
        <v>76</v>
      </c>
      <c r="C81" s="64">
        <v>45576</v>
      </c>
      <c r="D81" s="23" t="s">
        <v>172</v>
      </c>
      <c r="E81" s="23" t="s">
        <v>147</v>
      </c>
      <c r="F81" s="69">
        <v>66200</v>
      </c>
      <c r="G81" s="28">
        <v>0.94</v>
      </c>
      <c r="H81" s="66">
        <f t="shared" si="6"/>
        <v>65339.4</v>
      </c>
      <c r="I81" s="23" t="s">
        <v>80</v>
      </c>
      <c r="J81" s="23" t="s">
        <v>75</v>
      </c>
      <c r="K81" s="23" t="s">
        <v>154</v>
      </c>
    </row>
    <row r="82" spans="2:11" x14ac:dyDescent="0.3">
      <c r="B82" s="23">
        <f t="shared" si="5"/>
        <v>77</v>
      </c>
      <c r="C82" s="67">
        <v>45577</v>
      </c>
      <c r="D82" s="23" t="s">
        <v>173</v>
      </c>
      <c r="E82" s="23" t="s">
        <v>127</v>
      </c>
      <c r="F82" s="69">
        <v>59760</v>
      </c>
      <c r="G82" s="66">
        <v>0.94</v>
      </c>
      <c r="H82" s="66">
        <f t="shared" si="6"/>
        <v>58983.119999999995</v>
      </c>
      <c r="I82" s="23" t="s">
        <v>74</v>
      </c>
      <c r="J82" s="23" t="s">
        <v>75</v>
      </c>
      <c r="K82" s="23" t="s">
        <v>154</v>
      </c>
    </row>
    <row r="83" spans="2:11" x14ac:dyDescent="0.3">
      <c r="B83" s="23">
        <f t="shared" si="5"/>
        <v>78</v>
      </c>
      <c r="C83" s="64">
        <v>45578</v>
      </c>
      <c r="D83" s="23" t="s">
        <v>174</v>
      </c>
      <c r="E83" s="23" t="s">
        <v>127</v>
      </c>
      <c r="F83" s="69">
        <v>15625</v>
      </c>
      <c r="G83" s="66">
        <v>1.1000000000000001</v>
      </c>
      <c r="H83" s="66">
        <f t="shared" si="6"/>
        <v>18046.875</v>
      </c>
      <c r="I83" s="23" t="s">
        <v>73</v>
      </c>
      <c r="J83" s="23" t="s">
        <v>61</v>
      </c>
      <c r="K83" s="23" t="s">
        <v>128</v>
      </c>
    </row>
    <row r="84" spans="2:11" x14ac:dyDescent="0.3">
      <c r="B84" s="23">
        <f t="shared" si="5"/>
        <v>79</v>
      </c>
      <c r="C84" s="67">
        <v>45579</v>
      </c>
      <c r="D84" s="23" t="s">
        <v>175</v>
      </c>
      <c r="E84" s="23" t="s">
        <v>127</v>
      </c>
      <c r="F84" s="69">
        <v>54200</v>
      </c>
      <c r="G84" s="28">
        <v>0.94</v>
      </c>
      <c r="H84" s="66">
        <f t="shared" si="6"/>
        <v>53495.4</v>
      </c>
      <c r="I84" s="23" t="s">
        <v>81</v>
      </c>
      <c r="J84" s="23" t="s">
        <v>59</v>
      </c>
      <c r="K84" s="23" t="s">
        <v>132</v>
      </c>
    </row>
    <row r="85" spans="2:11" x14ac:dyDescent="0.3">
      <c r="B85" s="23">
        <f t="shared" ref="B85:B100" si="7">+B84+1</f>
        <v>80</v>
      </c>
      <c r="C85" s="67">
        <v>45579</v>
      </c>
      <c r="D85" s="23" t="s">
        <v>174</v>
      </c>
      <c r="E85" s="23" t="s">
        <v>127</v>
      </c>
      <c r="F85" s="69">
        <v>56435</v>
      </c>
      <c r="G85" s="28">
        <v>0.94</v>
      </c>
      <c r="H85" s="66">
        <f t="shared" si="6"/>
        <v>55701.344999999994</v>
      </c>
      <c r="I85" s="23" t="s">
        <v>101</v>
      </c>
      <c r="J85" s="23" t="s">
        <v>61</v>
      </c>
      <c r="K85" s="23" t="s">
        <v>128</v>
      </c>
    </row>
    <row r="86" spans="2:11" x14ac:dyDescent="0.3">
      <c r="B86" s="23">
        <f t="shared" si="7"/>
        <v>81</v>
      </c>
      <c r="C86" s="67">
        <v>45579</v>
      </c>
      <c r="D86" s="23" t="s">
        <v>126</v>
      </c>
      <c r="E86" s="23" t="s">
        <v>127</v>
      </c>
      <c r="F86" s="69">
        <v>9870</v>
      </c>
      <c r="G86" s="66">
        <v>1.1000000000000001</v>
      </c>
      <c r="H86" s="66">
        <f t="shared" si="6"/>
        <v>11399.85</v>
      </c>
      <c r="I86" s="23" t="s">
        <v>100</v>
      </c>
      <c r="J86" s="23" t="s">
        <v>61</v>
      </c>
      <c r="K86" s="23" t="s">
        <v>128</v>
      </c>
    </row>
    <row r="87" spans="2:11" x14ac:dyDescent="0.3">
      <c r="B87" s="23">
        <f t="shared" si="7"/>
        <v>82</v>
      </c>
      <c r="C87" s="71">
        <v>45580</v>
      </c>
      <c r="D87" s="23" t="s">
        <v>174</v>
      </c>
      <c r="E87" s="23" t="s">
        <v>127</v>
      </c>
      <c r="F87" s="69">
        <v>55030</v>
      </c>
      <c r="G87" s="28">
        <v>0.94</v>
      </c>
      <c r="H87" s="66">
        <f t="shared" si="6"/>
        <v>54314.61</v>
      </c>
      <c r="I87" s="23" t="s">
        <v>106</v>
      </c>
      <c r="J87" s="23" t="s">
        <v>59</v>
      </c>
      <c r="K87" s="23" t="s">
        <v>132</v>
      </c>
    </row>
    <row r="88" spans="2:11" x14ac:dyDescent="0.3">
      <c r="B88" s="23">
        <f t="shared" si="7"/>
        <v>83</v>
      </c>
      <c r="C88" s="64">
        <v>45582</v>
      </c>
      <c r="D88" s="23" t="s">
        <v>131</v>
      </c>
      <c r="E88" s="23" t="s">
        <v>127</v>
      </c>
      <c r="F88" s="69">
        <v>58470</v>
      </c>
      <c r="G88" s="28">
        <v>0.94</v>
      </c>
      <c r="H88" s="66">
        <f t="shared" si="6"/>
        <v>57709.89</v>
      </c>
      <c r="I88" s="23" t="s">
        <v>98</v>
      </c>
      <c r="J88" s="23" t="s">
        <v>56</v>
      </c>
      <c r="K88" s="23" t="s">
        <v>133</v>
      </c>
    </row>
    <row r="89" spans="2:11" x14ac:dyDescent="0.3">
      <c r="B89" s="23">
        <f t="shared" si="7"/>
        <v>84</v>
      </c>
      <c r="C89" s="64">
        <v>45582</v>
      </c>
      <c r="D89" s="23" t="s">
        <v>126</v>
      </c>
      <c r="E89" s="23" t="s">
        <v>127</v>
      </c>
      <c r="F89" s="69">
        <v>9130</v>
      </c>
      <c r="G89" s="66">
        <v>1.1000000000000001</v>
      </c>
      <c r="H89" s="66">
        <f t="shared" si="6"/>
        <v>10545.15</v>
      </c>
      <c r="I89" s="23" t="s">
        <v>100</v>
      </c>
      <c r="J89" s="23" t="s">
        <v>61</v>
      </c>
      <c r="K89" s="23" t="s">
        <v>128</v>
      </c>
    </row>
    <row r="90" spans="2:11" x14ac:dyDescent="0.3">
      <c r="B90" s="23">
        <f t="shared" si="7"/>
        <v>85</v>
      </c>
      <c r="C90" s="64">
        <v>45582</v>
      </c>
      <c r="D90" s="18" t="s">
        <v>152</v>
      </c>
      <c r="E90" s="23" t="s">
        <v>127</v>
      </c>
      <c r="F90" s="69">
        <v>52550</v>
      </c>
      <c r="G90" s="28">
        <v>0.94</v>
      </c>
      <c r="H90" s="66">
        <f t="shared" si="6"/>
        <v>51866.85</v>
      </c>
      <c r="I90" s="23" t="s">
        <v>65</v>
      </c>
      <c r="J90" s="23" t="s">
        <v>59</v>
      </c>
      <c r="K90" s="23" t="s">
        <v>132</v>
      </c>
    </row>
    <row r="91" spans="2:11" x14ac:dyDescent="0.3">
      <c r="B91" s="23">
        <f t="shared" si="7"/>
        <v>86</v>
      </c>
      <c r="C91" s="67">
        <v>45583</v>
      </c>
      <c r="D91" s="23" t="s">
        <v>155</v>
      </c>
      <c r="E91" s="23" t="s">
        <v>127</v>
      </c>
      <c r="F91" s="69">
        <v>56250</v>
      </c>
      <c r="G91" s="28">
        <v>0.94</v>
      </c>
      <c r="H91" s="66">
        <f t="shared" si="6"/>
        <v>55518.75</v>
      </c>
      <c r="I91" s="23" t="s">
        <v>71</v>
      </c>
      <c r="J91" s="23" t="s">
        <v>59</v>
      </c>
      <c r="K91" s="23" t="s">
        <v>132</v>
      </c>
    </row>
    <row r="92" spans="2:11" x14ac:dyDescent="0.3">
      <c r="B92" s="104">
        <f>+B91+1</f>
        <v>87</v>
      </c>
      <c r="C92" s="113">
        <v>45584</v>
      </c>
      <c r="D92" s="104" t="s">
        <v>158</v>
      </c>
      <c r="E92" s="23" t="s">
        <v>127</v>
      </c>
      <c r="F92" s="69">
        <f>23800-7887.2</f>
        <v>15912.8</v>
      </c>
      <c r="G92" s="28">
        <v>0.94</v>
      </c>
      <c r="H92" s="66">
        <f t="shared" si="6"/>
        <v>15705.933599999998</v>
      </c>
      <c r="I92" s="23" t="s">
        <v>58</v>
      </c>
      <c r="J92" s="23" t="s">
        <v>59</v>
      </c>
      <c r="K92" s="23" t="s">
        <v>137</v>
      </c>
    </row>
    <row r="93" spans="2:11" x14ac:dyDescent="0.3">
      <c r="B93" s="105"/>
      <c r="C93" s="114"/>
      <c r="D93" s="105"/>
      <c r="E93" s="23" t="s">
        <v>127</v>
      </c>
      <c r="F93" s="69">
        <f>53895-23800+7887.2</f>
        <v>37982.199999999997</v>
      </c>
      <c r="G93" s="28">
        <v>0.94</v>
      </c>
      <c r="H93" s="66">
        <f t="shared" si="6"/>
        <v>37488.431399999994</v>
      </c>
      <c r="I93" s="23" t="s">
        <v>96</v>
      </c>
      <c r="J93" s="23" t="s">
        <v>59</v>
      </c>
      <c r="K93" s="23" t="s">
        <v>132</v>
      </c>
    </row>
    <row r="94" spans="2:11" x14ac:dyDescent="0.3">
      <c r="B94" s="23">
        <f>+B92+1</f>
        <v>88</v>
      </c>
      <c r="C94" s="67">
        <v>45585</v>
      </c>
      <c r="D94" s="23" t="s">
        <v>158</v>
      </c>
      <c r="E94" s="23" t="s">
        <v>149</v>
      </c>
      <c r="F94" s="69">
        <v>53400</v>
      </c>
      <c r="G94" s="28">
        <v>0.94</v>
      </c>
      <c r="H94" s="66">
        <f t="shared" si="6"/>
        <v>52705.8</v>
      </c>
      <c r="I94" s="23" t="s">
        <v>58</v>
      </c>
      <c r="J94" s="23" t="s">
        <v>59</v>
      </c>
      <c r="K94" s="23" t="s">
        <v>137</v>
      </c>
    </row>
    <row r="95" spans="2:11" x14ac:dyDescent="0.3">
      <c r="B95" s="23">
        <f t="shared" si="7"/>
        <v>89</v>
      </c>
      <c r="C95" s="67">
        <v>45585</v>
      </c>
      <c r="D95" s="23" t="s">
        <v>152</v>
      </c>
      <c r="E95" s="23" t="s">
        <v>127</v>
      </c>
      <c r="F95" s="69">
        <v>51465</v>
      </c>
      <c r="G95" s="28">
        <v>0.94</v>
      </c>
      <c r="H95" s="66">
        <f t="shared" si="6"/>
        <v>50795.955000000002</v>
      </c>
      <c r="I95" s="23" t="s">
        <v>83</v>
      </c>
      <c r="J95" s="23" t="s">
        <v>59</v>
      </c>
      <c r="K95" s="23" t="s">
        <v>132</v>
      </c>
    </row>
    <row r="96" spans="2:11" x14ac:dyDescent="0.3">
      <c r="B96" s="23">
        <f t="shared" si="7"/>
        <v>90</v>
      </c>
      <c r="C96" s="64">
        <v>45586</v>
      </c>
      <c r="D96" s="23" t="s">
        <v>126</v>
      </c>
      <c r="E96" s="23" t="s">
        <v>127</v>
      </c>
      <c r="F96" s="69">
        <v>10280</v>
      </c>
      <c r="G96" s="66">
        <v>1.1000000000000001</v>
      </c>
      <c r="H96" s="66">
        <f t="shared" si="6"/>
        <v>11873.400000000001</v>
      </c>
      <c r="I96" s="23" t="s">
        <v>100</v>
      </c>
      <c r="J96" s="23" t="s">
        <v>61</v>
      </c>
      <c r="K96" s="23" t="s">
        <v>128</v>
      </c>
    </row>
    <row r="97" spans="2:11" x14ac:dyDescent="0.3">
      <c r="B97" s="23">
        <f t="shared" si="7"/>
        <v>91</v>
      </c>
      <c r="C97" s="64">
        <v>45586</v>
      </c>
      <c r="D97" s="23" t="s">
        <v>176</v>
      </c>
      <c r="E97" s="23" t="s">
        <v>147</v>
      </c>
      <c r="F97" s="69">
        <v>55365</v>
      </c>
      <c r="G97" s="28">
        <v>0.94</v>
      </c>
      <c r="H97" s="66">
        <f t="shared" si="6"/>
        <v>54645.254999999997</v>
      </c>
      <c r="I97" s="23" t="s">
        <v>58</v>
      </c>
      <c r="J97" s="23" t="s">
        <v>59</v>
      </c>
      <c r="K97" s="23" t="s">
        <v>137</v>
      </c>
    </row>
    <row r="98" spans="2:11" x14ac:dyDescent="0.3">
      <c r="B98" s="23">
        <f t="shared" si="7"/>
        <v>92</v>
      </c>
      <c r="C98" s="67">
        <v>45589</v>
      </c>
      <c r="D98" s="23" t="s">
        <v>157</v>
      </c>
      <c r="E98" s="23" t="s">
        <v>127</v>
      </c>
      <c r="F98" s="69">
        <v>51700</v>
      </c>
      <c r="G98" s="28">
        <v>0.94</v>
      </c>
      <c r="H98" s="66">
        <f t="shared" si="6"/>
        <v>51027.9</v>
      </c>
      <c r="I98" s="23" t="s">
        <v>177</v>
      </c>
      <c r="J98" s="23" t="s">
        <v>56</v>
      </c>
      <c r="K98" s="23" t="s">
        <v>133</v>
      </c>
    </row>
    <row r="99" spans="2:11" x14ac:dyDescent="0.3">
      <c r="B99" s="23">
        <f t="shared" si="7"/>
        <v>93</v>
      </c>
      <c r="C99" s="64">
        <v>45591</v>
      </c>
      <c r="D99" s="23" t="s">
        <v>126</v>
      </c>
      <c r="E99" s="23" t="s">
        <v>127</v>
      </c>
      <c r="F99" s="69">
        <v>5240</v>
      </c>
      <c r="G99" s="66">
        <v>1.1000000000000001</v>
      </c>
      <c r="H99" s="66">
        <f t="shared" si="6"/>
        <v>6052.2000000000007</v>
      </c>
      <c r="I99" s="23" t="s">
        <v>73</v>
      </c>
      <c r="J99" s="23" t="s">
        <v>61</v>
      </c>
      <c r="K99" s="23" t="s">
        <v>128</v>
      </c>
    </row>
    <row r="100" spans="2:11" x14ac:dyDescent="0.3">
      <c r="B100" s="23">
        <f t="shared" si="7"/>
        <v>94</v>
      </c>
      <c r="C100" s="64">
        <v>45591</v>
      </c>
      <c r="D100" s="23" t="s">
        <v>126</v>
      </c>
      <c r="E100" s="23" t="s">
        <v>127</v>
      </c>
      <c r="F100" s="69">
        <v>5375</v>
      </c>
      <c r="G100" s="66">
        <v>1.1000000000000001</v>
      </c>
      <c r="H100" s="66">
        <f t="shared" si="6"/>
        <v>6208.1250000000009</v>
      </c>
      <c r="I100" s="23" t="s">
        <v>73</v>
      </c>
      <c r="J100" s="23" t="s">
        <v>61</v>
      </c>
      <c r="K100" s="23" t="s">
        <v>128</v>
      </c>
    </row>
    <row r="101" spans="2:11" x14ac:dyDescent="0.3">
      <c r="B101" s="23">
        <f t="shared" ref="B101:C116" si="8">+B100+1</f>
        <v>95</v>
      </c>
      <c r="C101" s="64">
        <v>45591</v>
      </c>
      <c r="D101" s="23" t="s">
        <v>126</v>
      </c>
      <c r="E101" s="23" t="s">
        <v>127</v>
      </c>
      <c r="F101" s="69">
        <v>10985</v>
      </c>
      <c r="G101" s="66">
        <v>1.1000000000000001</v>
      </c>
      <c r="H101" s="66">
        <f t="shared" si="6"/>
        <v>12687.675000000001</v>
      </c>
      <c r="I101" s="23" t="s">
        <v>93</v>
      </c>
      <c r="J101" s="23" t="s">
        <v>61</v>
      </c>
      <c r="K101" s="23" t="s">
        <v>128</v>
      </c>
    </row>
    <row r="102" spans="2:11" x14ac:dyDescent="0.3">
      <c r="B102" s="23">
        <f t="shared" si="8"/>
        <v>96</v>
      </c>
      <c r="C102" s="67">
        <v>45592</v>
      </c>
      <c r="D102" s="23" t="s">
        <v>178</v>
      </c>
      <c r="E102" s="23" t="s">
        <v>127</v>
      </c>
      <c r="F102" s="69">
        <v>52380</v>
      </c>
      <c r="G102" s="66">
        <v>0.94</v>
      </c>
      <c r="H102" s="66">
        <f t="shared" si="6"/>
        <v>51699.06</v>
      </c>
      <c r="I102" s="23" t="s">
        <v>83</v>
      </c>
      <c r="J102" s="23" t="s">
        <v>59</v>
      </c>
      <c r="K102" s="23" t="s">
        <v>132</v>
      </c>
    </row>
    <row r="103" spans="2:11" x14ac:dyDescent="0.3">
      <c r="B103" s="23">
        <f t="shared" si="8"/>
        <v>97</v>
      </c>
      <c r="C103" s="67">
        <v>45592</v>
      </c>
      <c r="D103" s="23" t="s">
        <v>126</v>
      </c>
      <c r="E103" s="23" t="s">
        <v>127</v>
      </c>
      <c r="F103" s="24">
        <v>10965</v>
      </c>
      <c r="G103" s="24">
        <v>0</v>
      </c>
      <c r="H103" s="66">
        <f t="shared" si="6"/>
        <v>0</v>
      </c>
      <c r="I103" s="23" t="s">
        <v>97</v>
      </c>
      <c r="J103" s="23" t="s">
        <v>61</v>
      </c>
      <c r="K103" s="23" t="s">
        <v>128</v>
      </c>
    </row>
    <row r="104" spans="2:11" x14ac:dyDescent="0.3">
      <c r="B104" s="23">
        <f t="shared" si="8"/>
        <v>98</v>
      </c>
      <c r="C104" s="67">
        <v>45594</v>
      </c>
      <c r="D104" s="23" t="s">
        <v>126</v>
      </c>
      <c r="E104" s="23" t="s">
        <v>127</v>
      </c>
      <c r="F104" s="69">
        <v>6405</v>
      </c>
      <c r="G104" s="66">
        <v>1.1000000000000001</v>
      </c>
      <c r="H104" s="66">
        <f t="shared" si="6"/>
        <v>7397.7750000000015</v>
      </c>
      <c r="I104" s="23" t="s">
        <v>105</v>
      </c>
      <c r="J104" s="23" t="s">
        <v>61</v>
      </c>
      <c r="K104" s="23" t="s">
        <v>128</v>
      </c>
    </row>
    <row r="105" spans="2:11" x14ac:dyDescent="0.3">
      <c r="B105" s="23">
        <f t="shared" si="8"/>
        <v>99</v>
      </c>
      <c r="C105" s="67">
        <v>45594</v>
      </c>
      <c r="D105" s="23" t="s">
        <v>126</v>
      </c>
      <c r="E105" s="23" t="s">
        <v>127</v>
      </c>
      <c r="F105" s="69">
        <v>5890</v>
      </c>
      <c r="G105" s="66">
        <v>1.1000000000000001</v>
      </c>
      <c r="H105" s="66">
        <f t="shared" si="6"/>
        <v>6802.9500000000007</v>
      </c>
      <c r="I105" s="23" t="s">
        <v>105</v>
      </c>
      <c r="J105" s="23" t="s">
        <v>61</v>
      </c>
      <c r="K105" s="23" t="s">
        <v>128</v>
      </c>
    </row>
    <row r="106" spans="2:11" x14ac:dyDescent="0.3">
      <c r="B106" s="23">
        <f t="shared" si="8"/>
        <v>100</v>
      </c>
      <c r="C106" s="67">
        <v>45594</v>
      </c>
      <c r="D106" s="23" t="s">
        <v>126</v>
      </c>
      <c r="E106" s="23" t="s">
        <v>127</v>
      </c>
      <c r="F106" s="69">
        <v>5590</v>
      </c>
      <c r="G106" s="66">
        <v>1.1000000000000001</v>
      </c>
      <c r="H106" s="66">
        <f t="shared" si="6"/>
        <v>6456.4500000000007</v>
      </c>
      <c r="I106" s="23" t="s">
        <v>85</v>
      </c>
      <c r="J106" s="23" t="s">
        <v>86</v>
      </c>
      <c r="K106" s="23" t="s">
        <v>167</v>
      </c>
    </row>
    <row r="107" spans="2:11" x14ac:dyDescent="0.3">
      <c r="B107" s="23">
        <f t="shared" si="8"/>
        <v>101</v>
      </c>
      <c r="C107" s="67">
        <v>45594</v>
      </c>
      <c r="D107" s="23" t="s">
        <v>126</v>
      </c>
      <c r="E107" s="23" t="s">
        <v>127</v>
      </c>
      <c r="F107" s="69">
        <v>5860</v>
      </c>
      <c r="G107" s="66">
        <v>1.1000000000000001</v>
      </c>
      <c r="H107" s="66">
        <f t="shared" si="6"/>
        <v>6768.3000000000011</v>
      </c>
      <c r="I107" s="23" t="s">
        <v>85</v>
      </c>
      <c r="J107" s="23" t="s">
        <v>86</v>
      </c>
      <c r="K107" s="23" t="s">
        <v>167</v>
      </c>
    </row>
    <row r="108" spans="2:11" x14ac:dyDescent="0.3">
      <c r="B108" s="23">
        <f t="shared" si="8"/>
        <v>102</v>
      </c>
      <c r="C108" s="67">
        <v>45594</v>
      </c>
      <c r="D108" s="23" t="s">
        <v>126</v>
      </c>
      <c r="E108" s="23" t="s">
        <v>127</v>
      </c>
      <c r="F108" s="69">
        <v>10850</v>
      </c>
      <c r="G108" s="66">
        <v>1.1000000000000001</v>
      </c>
      <c r="H108" s="66">
        <f t="shared" si="6"/>
        <v>12531.750000000002</v>
      </c>
      <c r="I108" s="23" t="s">
        <v>97</v>
      </c>
      <c r="J108" s="23" t="s">
        <v>61</v>
      </c>
      <c r="K108" s="23" t="s">
        <v>128</v>
      </c>
    </row>
    <row r="109" spans="2:11" x14ac:dyDescent="0.3">
      <c r="B109" s="23">
        <f t="shared" si="8"/>
        <v>103</v>
      </c>
      <c r="C109" s="67">
        <v>45594</v>
      </c>
      <c r="D109" s="23" t="s">
        <v>126</v>
      </c>
      <c r="E109" s="23" t="s">
        <v>147</v>
      </c>
      <c r="F109" s="69">
        <v>6030</v>
      </c>
      <c r="G109" s="66">
        <v>1.1000000000000001</v>
      </c>
      <c r="H109" s="66">
        <f t="shared" si="6"/>
        <v>6964.6500000000015</v>
      </c>
      <c r="I109" s="23" t="s">
        <v>69</v>
      </c>
      <c r="J109" s="23" t="s">
        <v>59</v>
      </c>
      <c r="K109" s="23" t="s">
        <v>132</v>
      </c>
    </row>
    <row r="110" spans="2:11" x14ac:dyDescent="0.3">
      <c r="B110" s="23">
        <f t="shared" si="8"/>
        <v>104</v>
      </c>
      <c r="C110" s="67">
        <v>45594</v>
      </c>
      <c r="D110" s="23" t="s">
        <v>126</v>
      </c>
      <c r="E110" s="23" t="s">
        <v>147</v>
      </c>
      <c r="F110" s="69">
        <v>5855</v>
      </c>
      <c r="G110" s="66">
        <v>1.1000000000000001</v>
      </c>
      <c r="H110" s="66">
        <f t="shared" si="6"/>
        <v>6762.5250000000005</v>
      </c>
      <c r="I110" s="23" t="s">
        <v>69</v>
      </c>
      <c r="J110" s="23" t="s">
        <v>59</v>
      </c>
      <c r="K110" s="23" t="s">
        <v>132</v>
      </c>
    </row>
    <row r="111" spans="2:11" x14ac:dyDescent="0.3">
      <c r="B111" s="23">
        <f t="shared" si="8"/>
        <v>105</v>
      </c>
      <c r="C111" s="67">
        <v>45594</v>
      </c>
      <c r="D111" s="23" t="s">
        <v>126</v>
      </c>
      <c r="E111" s="23" t="s">
        <v>127</v>
      </c>
      <c r="F111" s="69">
        <v>5180</v>
      </c>
      <c r="G111" s="66">
        <v>1.1000000000000001</v>
      </c>
      <c r="H111" s="66">
        <f t="shared" si="6"/>
        <v>5982.9000000000005</v>
      </c>
      <c r="I111" s="23" t="s">
        <v>69</v>
      </c>
      <c r="J111" s="23" t="s">
        <v>59</v>
      </c>
      <c r="K111" s="23" t="s">
        <v>132</v>
      </c>
    </row>
    <row r="112" spans="2:11" x14ac:dyDescent="0.3">
      <c r="B112" s="23">
        <f t="shared" si="8"/>
        <v>106</v>
      </c>
      <c r="C112" s="67">
        <v>45594</v>
      </c>
      <c r="D112" s="23" t="s">
        <v>126</v>
      </c>
      <c r="E112" s="23" t="s">
        <v>127</v>
      </c>
      <c r="F112" s="69">
        <v>5140</v>
      </c>
      <c r="G112" s="66">
        <v>1.1000000000000001</v>
      </c>
      <c r="H112" s="66">
        <f t="shared" si="6"/>
        <v>5936.7000000000007</v>
      </c>
      <c r="I112" s="23" t="s">
        <v>69</v>
      </c>
      <c r="J112" s="23" t="s">
        <v>59</v>
      </c>
      <c r="K112" s="23" t="s">
        <v>132</v>
      </c>
    </row>
    <row r="113" spans="2:11" x14ac:dyDescent="0.3">
      <c r="B113" s="23">
        <f t="shared" si="8"/>
        <v>107</v>
      </c>
      <c r="C113" s="64">
        <f>+C104+1</f>
        <v>45595</v>
      </c>
      <c r="D113" s="23" t="s">
        <v>126</v>
      </c>
      <c r="E113" s="23" t="s">
        <v>147</v>
      </c>
      <c r="F113" s="69">
        <v>5720</v>
      </c>
      <c r="G113" s="66">
        <v>1.1000000000000001</v>
      </c>
      <c r="H113" s="66">
        <f t="shared" si="6"/>
        <v>6606.6000000000013</v>
      </c>
      <c r="I113" s="23" t="s">
        <v>69</v>
      </c>
      <c r="J113" s="23" t="s">
        <v>59</v>
      </c>
      <c r="K113" s="23" t="s">
        <v>132</v>
      </c>
    </row>
    <row r="114" spans="2:11" x14ac:dyDescent="0.3">
      <c r="B114" s="23">
        <f t="shared" si="8"/>
        <v>108</v>
      </c>
      <c r="C114" s="64">
        <f>+C105+1</f>
        <v>45595</v>
      </c>
      <c r="D114" s="23" t="s">
        <v>174</v>
      </c>
      <c r="E114" s="23" t="s">
        <v>127</v>
      </c>
      <c r="F114" s="69">
        <v>55795</v>
      </c>
      <c r="G114" s="66">
        <v>0.94</v>
      </c>
      <c r="H114" s="66">
        <f t="shared" si="6"/>
        <v>55069.664999999994</v>
      </c>
      <c r="I114" s="23" t="s">
        <v>103</v>
      </c>
      <c r="J114" s="23" t="s">
        <v>59</v>
      </c>
      <c r="K114" s="23" t="s">
        <v>132</v>
      </c>
    </row>
    <row r="115" spans="2:11" x14ac:dyDescent="0.3">
      <c r="B115" s="23">
        <f t="shared" si="8"/>
        <v>109</v>
      </c>
      <c r="C115" s="67">
        <f>+C113+1</f>
        <v>45596</v>
      </c>
      <c r="D115" s="23" t="s">
        <v>126</v>
      </c>
      <c r="E115" s="23" t="s">
        <v>127</v>
      </c>
      <c r="F115" s="69">
        <v>6160</v>
      </c>
      <c r="G115" s="66">
        <v>1.1000000000000001</v>
      </c>
      <c r="H115" s="66">
        <f t="shared" si="6"/>
        <v>7114.8000000000011</v>
      </c>
      <c r="I115" s="23" t="s">
        <v>97</v>
      </c>
      <c r="J115" s="23" t="s">
        <v>61</v>
      </c>
      <c r="K115" s="23" t="s">
        <v>128</v>
      </c>
    </row>
    <row r="116" spans="2:11" x14ac:dyDescent="0.3">
      <c r="B116" s="23">
        <f t="shared" si="8"/>
        <v>110</v>
      </c>
      <c r="C116" s="64">
        <f t="shared" si="8"/>
        <v>45597</v>
      </c>
      <c r="D116" s="23" t="s">
        <v>126</v>
      </c>
      <c r="E116" s="23" t="s">
        <v>127</v>
      </c>
      <c r="F116" s="69">
        <v>6340</v>
      </c>
      <c r="G116" s="66">
        <v>1.1000000000000001</v>
      </c>
      <c r="H116" s="66">
        <f t="shared" si="6"/>
        <v>7322.7000000000007</v>
      </c>
      <c r="I116" s="23" t="s">
        <v>97</v>
      </c>
      <c r="J116" s="23" t="s">
        <v>61</v>
      </c>
      <c r="K116" s="23" t="s">
        <v>128</v>
      </c>
    </row>
    <row r="117" spans="2:11" x14ac:dyDescent="0.3">
      <c r="B117" s="23">
        <f t="shared" ref="B117:B143" si="9">+B116+1</f>
        <v>111</v>
      </c>
      <c r="C117" s="67">
        <v>45600</v>
      </c>
      <c r="D117" s="23" t="s">
        <v>126</v>
      </c>
      <c r="E117" s="23" t="s">
        <v>127</v>
      </c>
      <c r="F117" s="69">
        <v>6460</v>
      </c>
      <c r="G117" s="66">
        <v>1.1000000000000001</v>
      </c>
      <c r="H117" s="66">
        <f t="shared" si="6"/>
        <v>7461.3000000000011</v>
      </c>
      <c r="I117" s="23" t="s">
        <v>60</v>
      </c>
      <c r="J117" s="23" t="s">
        <v>61</v>
      </c>
      <c r="K117" s="23" t="s">
        <v>128</v>
      </c>
    </row>
    <row r="118" spans="2:11" x14ac:dyDescent="0.3">
      <c r="B118" s="23">
        <f t="shared" si="9"/>
        <v>112</v>
      </c>
      <c r="C118" s="64">
        <v>45601</v>
      </c>
      <c r="D118" s="23" t="s">
        <v>126</v>
      </c>
      <c r="E118" s="23" t="s">
        <v>127</v>
      </c>
      <c r="F118" s="69">
        <v>6140</v>
      </c>
      <c r="G118" s="66">
        <v>1.1000000000000001</v>
      </c>
      <c r="H118" s="66">
        <f t="shared" si="6"/>
        <v>7091.7000000000007</v>
      </c>
      <c r="I118" s="23" t="s">
        <v>60</v>
      </c>
      <c r="J118" s="23" t="s">
        <v>61</v>
      </c>
      <c r="K118" s="23" t="s">
        <v>128</v>
      </c>
    </row>
    <row r="119" spans="2:11" x14ac:dyDescent="0.3">
      <c r="B119" s="23">
        <f t="shared" si="9"/>
        <v>113</v>
      </c>
      <c r="C119" s="67">
        <v>45602</v>
      </c>
      <c r="D119" s="23" t="s">
        <v>152</v>
      </c>
      <c r="E119" s="23" t="s">
        <v>127</v>
      </c>
      <c r="F119" s="69">
        <v>60290</v>
      </c>
      <c r="G119" s="66">
        <v>0.94</v>
      </c>
      <c r="H119" s="66">
        <f t="shared" si="6"/>
        <v>59506.229999999996</v>
      </c>
      <c r="I119" s="23" t="s">
        <v>83</v>
      </c>
      <c r="J119" s="23" t="s">
        <v>59</v>
      </c>
      <c r="K119" s="23" t="s">
        <v>179</v>
      </c>
    </row>
    <row r="120" spans="2:11" x14ac:dyDescent="0.3">
      <c r="B120" s="23">
        <f t="shared" si="9"/>
        <v>114</v>
      </c>
      <c r="C120" s="64">
        <v>45603</v>
      </c>
      <c r="D120" s="23" t="s">
        <v>126</v>
      </c>
      <c r="E120" s="23" t="s">
        <v>127</v>
      </c>
      <c r="F120" s="69">
        <v>5395</v>
      </c>
      <c r="G120" s="66">
        <v>1.1000000000000001</v>
      </c>
      <c r="H120" s="66">
        <f t="shared" si="6"/>
        <v>6231.2250000000013</v>
      </c>
      <c r="I120" s="23" t="s">
        <v>105</v>
      </c>
      <c r="J120" s="23" t="s">
        <v>61</v>
      </c>
      <c r="K120" s="23" t="s">
        <v>128</v>
      </c>
    </row>
    <row r="121" spans="2:11" x14ac:dyDescent="0.3">
      <c r="B121" s="23">
        <f t="shared" si="9"/>
        <v>115</v>
      </c>
      <c r="C121" s="64">
        <v>45603</v>
      </c>
      <c r="D121" s="23" t="s">
        <v>126</v>
      </c>
      <c r="E121" s="23" t="s">
        <v>127</v>
      </c>
      <c r="F121" s="69">
        <v>5750</v>
      </c>
      <c r="G121" s="66">
        <v>1.1000000000000001</v>
      </c>
      <c r="H121" s="66">
        <f t="shared" si="6"/>
        <v>6641.2500000000009</v>
      </c>
      <c r="I121" s="23" t="s">
        <v>60</v>
      </c>
      <c r="J121" s="23" t="s">
        <v>61</v>
      </c>
      <c r="K121" s="23" t="s">
        <v>128</v>
      </c>
    </row>
    <row r="122" spans="2:11" x14ac:dyDescent="0.3">
      <c r="B122" s="23">
        <f t="shared" si="9"/>
        <v>116</v>
      </c>
      <c r="C122" s="64">
        <v>45603</v>
      </c>
      <c r="D122" s="23" t="s">
        <v>126</v>
      </c>
      <c r="E122" s="23" t="s">
        <v>127</v>
      </c>
      <c r="F122" s="69">
        <v>6710</v>
      </c>
      <c r="G122" s="66">
        <v>1.1000000000000001</v>
      </c>
      <c r="H122" s="66">
        <f t="shared" si="6"/>
        <v>7750.0500000000011</v>
      </c>
      <c r="I122" s="23" t="s">
        <v>89</v>
      </c>
      <c r="J122" s="23" t="s">
        <v>61</v>
      </c>
      <c r="K122" s="23" t="s">
        <v>128</v>
      </c>
    </row>
    <row r="123" spans="2:11" x14ac:dyDescent="0.3">
      <c r="B123" s="23">
        <f t="shared" si="9"/>
        <v>117</v>
      </c>
      <c r="C123" s="64">
        <v>45603</v>
      </c>
      <c r="D123" s="23" t="s">
        <v>126</v>
      </c>
      <c r="E123" s="23" t="s">
        <v>127</v>
      </c>
      <c r="F123" s="69">
        <v>5730</v>
      </c>
      <c r="G123" s="66">
        <v>1.1000000000000001</v>
      </c>
      <c r="H123" s="66">
        <f t="shared" si="6"/>
        <v>6618.1500000000005</v>
      </c>
      <c r="I123" s="23" t="s">
        <v>60</v>
      </c>
      <c r="J123" s="23" t="s">
        <v>61</v>
      </c>
      <c r="K123" s="23" t="s">
        <v>128</v>
      </c>
    </row>
    <row r="124" spans="2:11" x14ac:dyDescent="0.3">
      <c r="B124" s="23">
        <f t="shared" si="9"/>
        <v>118</v>
      </c>
      <c r="C124" s="64">
        <v>45603</v>
      </c>
      <c r="D124" s="23" t="s">
        <v>126</v>
      </c>
      <c r="E124" s="23" t="s">
        <v>127</v>
      </c>
      <c r="F124" s="69">
        <v>6925</v>
      </c>
      <c r="G124" s="66">
        <v>1.1000000000000001</v>
      </c>
      <c r="H124" s="66">
        <f t="shared" si="6"/>
        <v>7998.3750000000009</v>
      </c>
      <c r="I124" s="23" t="s">
        <v>69</v>
      </c>
      <c r="J124" s="23" t="s">
        <v>61</v>
      </c>
      <c r="K124" s="23" t="s">
        <v>128</v>
      </c>
    </row>
    <row r="125" spans="2:11" x14ac:dyDescent="0.3">
      <c r="B125" s="23">
        <f t="shared" si="9"/>
        <v>119</v>
      </c>
      <c r="C125" s="71">
        <v>45604</v>
      </c>
      <c r="D125" s="23" t="s">
        <v>126</v>
      </c>
      <c r="E125" s="23" t="s">
        <v>127</v>
      </c>
      <c r="F125" s="69">
        <v>6510</v>
      </c>
      <c r="G125" s="66">
        <v>1.1000000000000001</v>
      </c>
      <c r="H125" s="66">
        <f t="shared" si="6"/>
        <v>7519.0500000000011</v>
      </c>
      <c r="I125" s="23" t="s">
        <v>60</v>
      </c>
      <c r="J125" s="23" t="s">
        <v>61</v>
      </c>
      <c r="K125" s="23" t="s">
        <v>128</v>
      </c>
    </row>
    <row r="126" spans="2:11" x14ac:dyDescent="0.3">
      <c r="B126" s="23">
        <f t="shared" si="9"/>
        <v>120</v>
      </c>
      <c r="C126" s="71">
        <v>45604</v>
      </c>
      <c r="D126" s="23" t="s">
        <v>126</v>
      </c>
      <c r="E126" s="23" t="s">
        <v>127</v>
      </c>
      <c r="F126" s="69">
        <v>5510</v>
      </c>
      <c r="G126" s="66">
        <v>1.1000000000000001</v>
      </c>
      <c r="H126" s="66">
        <f t="shared" si="6"/>
        <v>6364.0500000000011</v>
      </c>
      <c r="I126" s="23" t="s">
        <v>60</v>
      </c>
      <c r="J126" s="23" t="s">
        <v>61</v>
      </c>
      <c r="K126" s="23" t="s">
        <v>128</v>
      </c>
    </row>
    <row r="127" spans="2:11" x14ac:dyDescent="0.3">
      <c r="B127" s="23">
        <f t="shared" si="9"/>
        <v>121</v>
      </c>
      <c r="C127" s="71">
        <v>45604</v>
      </c>
      <c r="D127" s="23" t="s">
        <v>126</v>
      </c>
      <c r="E127" s="23" t="s">
        <v>127</v>
      </c>
      <c r="F127" s="69">
        <v>5915</v>
      </c>
      <c r="G127" s="66">
        <v>1.1000000000000001</v>
      </c>
      <c r="H127" s="66">
        <f t="shared" si="6"/>
        <v>6831.8250000000007</v>
      </c>
      <c r="I127" s="23" t="s">
        <v>73</v>
      </c>
      <c r="J127" s="23" t="s">
        <v>61</v>
      </c>
      <c r="K127" s="23" t="s">
        <v>128</v>
      </c>
    </row>
    <row r="128" spans="2:11" x14ac:dyDescent="0.3">
      <c r="B128" s="23">
        <f t="shared" si="9"/>
        <v>122</v>
      </c>
      <c r="C128" s="71">
        <v>45604</v>
      </c>
      <c r="D128" s="23" t="s">
        <v>126</v>
      </c>
      <c r="E128" s="23" t="s">
        <v>127</v>
      </c>
      <c r="F128" s="69">
        <v>5365</v>
      </c>
      <c r="G128" s="66">
        <v>1.1000000000000001</v>
      </c>
      <c r="H128" s="66">
        <f t="shared" si="6"/>
        <v>6196.5750000000007</v>
      </c>
      <c r="I128" s="23" t="s">
        <v>73</v>
      </c>
      <c r="J128" s="23" t="s">
        <v>61</v>
      </c>
      <c r="K128" s="23" t="s">
        <v>128</v>
      </c>
    </row>
    <row r="129" spans="2:11" x14ac:dyDescent="0.3">
      <c r="B129" s="23">
        <f t="shared" si="9"/>
        <v>123</v>
      </c>
      <c r="C129" s="64">
        <v>45605</v>
      </c>
      <c r="D129" s="23" t="s">
        <v>126</v>
      </c>
      <c r="E129" s="23" t="s">
        <v>127</v>
      </c>
      <c r="F129" s="69">
        <v>5170</v>
      </c>
      <c r="G129" s="66">
        <v>1.1000000000000001</v>
      </c>
      <c r="H129" s="66">
        <f t="shared" si="6"/>
        <v>5971.3500000000013</v>
      </c>
      <c r="I129" s="23" t="s">
        <v>105</v>
      </c>
      <c r="J129" s="23"/>
      <c r="K129" s="23"/>
    </row>
    <row r="130" spans="2:11" x14ac:dyDescent="0.3">
      <c r="B130" s="23">
        <f t="shared" si="9"/>
        <v>124</v>
      </c>
      <c r="C130" s="67">
        <v>45609</v>
      </c>
      <c r="D130" s="23" t="s">
        <v>126</v>
      </c>
      <c r="E130" s="23" t="s">
        <v>127</v>
      </c>
      <c r="F130" s="69">
        <v>6060</v>
      </c>
      <c r="G130" s="66">
        <v>1.1000000000000001</v>
      </c>
      <c r="H130" s="66">
        <f t="shared" si="6"/>
        <v>6999.3000000000011</v>
      </c>
      <c r="I130" s="23" t="s">
        <v>60</v>
      </c>
      <c r="J130" s="23" t="s">
        <v>61</v>
      </c>
      <c r="K130" s="23" t="s">
        <v>128</v>
      </c>
    </row>
    <row r="131" spans="2:11" x14ac:dyDescent="0.3">
      <c r="B131" s="23">
        <f t="shared" si="9"/>
        <v>125</v>
      </c>
      <c r="C131" s="64">
        <v>45610</v>
      </c>
      <c r="D131" s="23" t="s">
        <v>126</v>
      </c>
      <c r="E131" s="23" t="s">
        <v>127</v>
      </c>
      <c r="F131" s="69">
        <v>6710</v>
      </c>
      <c r="G131" s="66">
        <v>1.1000000000000001</v>
      </c>
      <c r="H131" s="66">
        <f t="shared" si="6"/>
        <v>7750.0500000000011</v>
      </c>
      <c r="I131" s="23" t="s">
        <v>60</v>
      </c>
      <c r="J131" s="23" t="s">
        <v>61</v>
      </c>
      <c r="K131" s="23" t="s">
        <v>128</v>
      </c>
    </row>
    <row r="132" spans="2:11" x14ac:dyDescent="0.3">
      <c r="B132" s="23">
        <f t="shared" si="9"/>
        <v>126</v>
      </c>
      <c r="C132" s="64">
        <v>45610</v>
      </c>
      <c r="D132" s="23" t="s">
        <v>135</v>
      </c>
      <c r="E132" s="23" t="s">
        <v>127</v>
      </c>
      <c r="F132" s="69">
        <v>57530</v>
      </c>
      <c r="G132" s="66">
        <v>0.94</v>
      </c>
      <c r="H132" s="66">
        <f t="shared" si="6"/>
        <v>56782.11</v>
      </c>
      <c r="I132" s="23" t="s">
        <v>67</v>
      </c>
      <c r="J132" s="23" t="s">
        <v>56</v>
      </c>
      <c r="K132" s="23" t="s">
        <v>133</v>
      </c>
    </row>
    <row r="133" spans="2:11" x14ac:dyDescent="0.3">
      <c r="B133" s="23">
        <f t="shared" si="9"/>
        <v>127</v>
      </c>
      <c r="C133" s="67">
        <v>45611</v>
      </c>
      <c r="D133" s="23" t="s">
        <v>126</v>
      </c>
      <c r="E133" s="23" t="s">
        <v>127</v>
      </c>
      <c r="F133" s="69">
        <v>6210</v>
      </c>
      <c r="G133" s="66">
        <v>1.1000000000000001</v>
      </c>
      <c r="H133" s="66">
        <f t="shared" si="6"/>
        <v>7172.5500000000011</v>
      </c>
      <c r="I133" s="23" t="s">
        <v>60</v>
      </c>
      <c r="J133" s="23" t="s">
        <v>61</v>
      </c>
      <c r="K133" s="23" t="s">
        <v>128</v>
      </c>
    </row>
    <row r="134" spans="2:11" x14ac:dyDescent="0.3">
      <c r="B134" s="23">
        <f t="shared" si="9"/>
        <v>128</v>
      </c>
      <c r="C134" s="67">
        <v>45611</v>
      </c>
      <c r="D134" s="23" t="s">
        <v>126</v>
      </c>
      <c r="E134" s="23" t="s">
        <v>127</v>
      </c>
      <c r="F134" s="69">
        <v>5710</v>
      </c>
      <c r="G134" s="66">
        <v>1.1000000000000001</v>
      </c>
      <c r="H134" s="66">
        <f t="shared" si="6"/>
        <v>6595.0500000000011</v>
      </c>
      <c r="I134" s="23" t="s">
        <v>60</v>
      </c>
      <c r="J134" s="23" t="s">
        <v>61</v>
      </c>
      <c r="K134" s="23" t="s">
        <v>128</v>
      </c>
    </row>
    <row r="135" spans="2:11" x14ac:dyDescent="0.3">
      <c r="B135" s="23">
        <f t="shared" si="9"/>
        <v>129</v>
      </c>
      <c r="C135" s="64">
        <v>45613</v>
      </c>
      <c r="D135" s="23" t="s">
        <v>126</v>
      </c>
      <c r="E135" s="23" t="s">
        <v>127</v>
      </c>
      <c r="F135" s="69">
        <v>6010</v>
      </c>
      <c r="G135" s="66">
        <v>1.1000000000000001</v>
      </c>
      <c r="H135" s="66">
        <f t="shared" si="6"/>
        <v>6941.5500000000011</v>
      </c>
      <c r="I135" s="23" t="s">
        <v>60</v>
      </c>
      <c r="J135" s="23" t="s">
        <v>61</v>
      </c>
      <c r="K135" s="23" t="s">
        <v>128</v>
      </c>
    </row>
    <row r="136" spans="2:11" x14ac:dyDescent="0.3">
      <c r="B136" s="23">
        <f t="shared" si="9"/>
        <v>130</v>
      </c>
      <c r="C136" s="67">
        <v>45614</v>
      </c>
      <c r="D136" s="23" t="s">
        <v>126</v>
      </c>
      <c r="E136" s="23" t="s">
        <v>127</v>
      </c>
      <c r="F136" s="69">
        <v>5910</v>
      </c>
      <c r="G136" s="66">
        <v>1.1000000000000001</v>
      </c>
      <c r="H136" s="66">
        <f t="shared" si="6"/>
        <v>6826.0500000000011</v>
      </c>
      <c r="I136" s="23" t="s">
        <v>60</v>
      </c>
      <c r="J136" s="23" t="s">
        <v>61</v>
      </c>
      <c r="K136" s="23" t="s">
        <v>128</v>
      </c>
    </row>
    <row r="137" spans="2:11" x14ac:dyDescent="0.3">
      <c r="B137" s="23">
        <f t="shared" si="9"/>
        <v>131</v>
      </c>
      <c r="C137" s="64">
        <v>45615</v>
      </c>
      <c r="D137" s="23" t="s">
        <v>126</v>
      </c>
      <c r="E137" s="23" t="s">
        <v>127</v>
      </c>
      <c r="F137" s="69">
        <v>6180</v>
      </c>
      <c r="G137" s="66">
        <v>1.1000000000000001</v>
      </c>
      <c r="H137" s="66">
        <f t="shared" ref="H137:H143" si="10">+(F137*G137)+(F137*G137)*5/100</f>
        <v>7137.9000000000015</v>
      </c>
      <c r="I137" s="23" t="s">
        <v>60</v>
      </c>
      <c r="J137" s="23" t="s">
        <v>61</v>
      </c>
      <c r="K137" s="23" t="s">
        <v>128</v>
      </c>
    </row>
    <row r="138" spans="2:11" x14ac:dyDescent="0.3">
      <c r="B138" s="23">
        <f t="shared" si="9"/>
        <v>132</v>
      </c>
      <c r="C138" s="64">
        <v>45615</v>
      </c>
      <c r="D138" s="23" t="s">
        <v>126</v>
      </c>
      <c r="E138" s="23" t="s">
        <v>127</v>
      </c>
      <c r="F138" s="69">
        <v>6580</v>
      </c>
      <c r="G138" s="66">
        <v>1.1000000000000001</v>
      </c>
      <c r="H138" s="66">
        <f t="shared" si="10"/>
        <v>7599.9000000000015</v>
      </c>
      <c r="I138" s="23" t="s">
        <v>105</v>
      </c>
      <c r="J138" s="23"/>
      <c r="K138" s="23"/>
    </row>
    <row r="139" spans="2:11" x14ac:dyDescent="0.3">
      <c r="B139" s="23">
        <f t="shared" si="9"/>
        <v>133</v>
      </c>
      <c r="C139" s="67">
        <v>45616</v>
      </c>
      <c r="D139" s="23" t="s">
        <v>126</v>
      </c>
      <c r="E139" s="23" t="s">
        <v>127</v>
      </c>
      <c r="F139" s="69">
        <v>6050</v>
      </c>
      <c r="G139" s="66">
        <v>1.1000000000000001</v>
      </c>
      <c r="H139" s="66">
        <f t="shared" si="10"/>
        <v>6987.7500000000009</v>
      </c>
      <c r="I139" s="23" t="s">
        <v>60</v>
      </c>
      <c r="J139" s="23" t="s">
        <v>61</v>
      </c>
      <c r="K139" s="23" t="s">
        <v>128</v>
      </c>
    </row>
    <row r="140" spans="2:11" x14ac:dyDescent="0.3">
      <c r="B140" s="23">
        <f t="shared" si="9"/>
        <v>134</v>
      </c>
      <c r="C140" s="64">
        <v>45617</v>
      </c>
      <c r="D140" s="23" t="s">
        <v>126</v>
      </c>
      <c r="E140" s="23" t="s">
        <v>127</v>
      </c>
      <c r="F140" s="69">
        <v>7010</v>
      </c>
      <c r="G140" s="66">
        <v>1.1000000000000001</v>
      </c>
      <c r="H140" s="66">
        <f t="shared" si="10"/>
        <v>8096.5500000000011</v>
      </c>
      <c r="I140" s="23" t="s">
        <v>60</v>
      </c>
      <c r="J140" s="23" t="s">
        <v>61</v>
      </c>
      <c r="K140" s="23" t="s">
        <v>128</v>
      </c>
    </row>
    <row r="141" spans="2:11" x14ac:dyDescent="0.3">
      <c r="B141" s="23">
        <f t="shared" si="9"/>
        <v>135</v>
      </c>
      <c r="C141" s="64">
        <v>45617</v>
      </c>
      <c r="D141" s="23" t="s">
        <v>126</v>
      </c>
      <c r="E141" s="23" t="s">
        <v>127</v>
      </c>
      <c r="F141" s="69">
        <v>6530</v>
      </c>
      <c r="G141" s="66">
        <v>1.1000000000000001</v>
      </c>
      <c r="H141" s="66">
        <f t="shared" si="10"/>
        <v>7542.1500000000015</v>
      </c>
      <c r="I141" s="23" t="s">
        <v>60</v>
      </c>
      <c r="J141" s="23" t="s">
        <v>61</v>
      </c>
      <c r="K141" s="23" t="s">
        <v>128</v>
      </c>
    </row>
    <row r="142" spans="2:11" x14ac:dyDescent="0.3">
      <c r="B142" s="23">
        <f t="shared" si="9"/>
        <v>136</v>
      </c>
      <c r="C142" s="113">
        <v>45617</v>
      </c>
      <c r="D142" s="104" t="s">
        <v>157</v>
      </c>
      <c r="E142" s="104" t="s">
        <v>127</v>
      </c>
      <c r="F142" s="69">
        <f>50900/2</f>
        <v>25450</v>
      </c>
      <c r="G142" s="66">
        <v>0.94</v>
      </c>
      <c r="H142" s="66">
        <f t="shared" si="10"/>
        <v>25119.15</v>
      </c>
      <c r="I142" s="23" t="s">
        <v>142</v>
      </c>
      <c r="J142" s="23" t="s">
        <v>56</v>
      </c>
      <c r="K142" s="23" t="s">
        <v>133</v>
      </c>
    </row>
    <row r="143" spans="2:11" x14ac:dyDescent="0.3">
      <c r="B143" s="23">
        <f t="shared" si="9"/>
        <v>137</v>
      </c>
      <c r="C143" s="114"/>
      <c r="D143" s="105"/>
      <c r="E143" s="105"/>
      <c r="F143" s="69">
        <f>50900/2</f>
        <v>25450</v>
      </c>
      <c r="G143" s="66">
        <v>0.94</v>
      </c>
      <c r="H143" s="66">
        <f t="shared" si="10"/>
        <v>25119.15</v>
      </c>
      <c r="I143" s="23" t="s">
        <v>68</v>
      </c>
      <c r="J143" s="23" t="s">
        <v>56</v>
      </c>
      <c r="K143" s="23" t="s">
        <v>133</v>
      </c>
    </row>
    <row r="144" spans="2:11" x14ac:dyDescent="0.3">
      <c r="B144" s="23"/>
      <c r="C144" s="67"/>
      <c r="D144" s="23"/>
      <c r="E144" s="23"/>
      <c r="F144" s="24"/>
      <c r="G144" s="66"/>
      <c r="H144" s="66"/>
      <c r="I144" s="23"/>
      <c r="J144" s="23"/>
      <c r="K144" s="23"/>
    </row>
    <row r="145" spans="2:11" x14ac:dyDescent="0.3">
      <c r="B145" s="23"/>
      <c r="C145" s="72"/>
      <c r="D145" s="23"/>
      <c r="E145" s="23"/>
      <c r="F145" s="24"/>
      <c r="G145" s="66"/>
      <c r="H145" s="66"/>
      <c r="I145" s="23"/>
      <c r="J145" s="23"/>
      <c r="K145" s="23"/>
    </row>
    <row r="146" spans="2:11" x14ac:dyDescent="0.3">
      <c r="B146" s="23"/>
      <c r="C146" s="72"/>
      <c r="D146" s="23"/>
      <c r="E146" s="23"/>
      <c r="F146" s="24"/>
      <c r="G146" s="66"/>
      <c r="H146" s="66"/>
      <c r="I146" s="23"/>
      <c r="J146" s="23"/>
      <c r="K146" s="23"/>
    </row>
    <row r="147" spans="2:11" x14ac:dyDescent="0.3">
      <c r="B147" s="23"/>
      <c r="C147" s="72"/>
      <c r="D147" s="23"/>
      <c r="E147" s="23"/>
      <c r="F147" s="24"/>
      <c r="G147" s="66"/>
      <c r="H147" s="66"/>
      <c r="I147" s="23"/>
      <c r="J147" s="23"/>
      <c r="K147" s="23"/>
    </row>
    <row r="148" spans="2:11" x14ac:dyDescent="0.3">
      <c r="B148" s="23"/>
      <c r="C148" s="72"/>
      <c r="D148" s="23"/>
      <c r="E148" s="23"/>
      <c r="F148" s="24"/>
      <c r="G148" s="66"/>
      <c r="H148" s="66"/>
      <c r="I148" s="23"/>
      <c r="J148" s="23"/>
      <c r="K148" s="23"/>
    </row>
    <row r="149" spans="2:11" x14ac:dyDescent="0.3">
      <c r="B149" s="23"/>
      <c r="C149" s="72"/>
      <c r="D149" s="23"/>
      <c r="E149" s="23"/>
      <c r="F149" s="24"/>
      <c r="G149" s="66"/>
      <c r="H149" s="66"/>
      <c r="I149" s="23"/>
      <c r="J149" s="23"/>
      <c r="K149" s="23"/>
    </row>
    <row r="150" spans="2:11" x14ac:dyDescent="0.3">
      <c r="B150" s="23"/>
      <c r="C150" s="72"/>
      <c r="D150" s="23"/>
      <c r="E150" s="23"/>
      <c r="F150" s="24"/>
      <c r="G150" s="66"/>
      <c r="H150" s="66"/>
      <c r="I150" s="23"/>
      <c r="J150" s="23"/>
      <c r="K150" s="23"/>
    </row>
    <row r="151" spans="2:11" x14ac:dyDescent="0.3">
      <c r="B151" s="23"/>
      <c r="C151" s="72"/>
      <c r="D151" s="23"/>
      <c r="E151" s="23"/>
      <c r="F151" s="24"/>
      <c r="G151" s="66"/>
      <c r="H151" s="66"/>
      <c r="I151" s="23"/>
      <c r="J151" s="23"/>
      <c r="K151" s="23"/>
    </row>
    <row r="152" spans="2:11" x14ac:dyDescent="0.3">
      <c r="B152" s="23"/>
      <c r="C152" s="72"/>
      <c r="D152" s="23"/>
      <c r="E152" s="23"/>
      <c r="F152" s="24"/>
      <c r="G152" s="66"/>
      <c r="H152" s="66"/>
      <c r="I152" s="23"/>
      <c r="J152" s="23"/>
      <c r="K152" s="23"/>
    </row>
    <row r="153" spans="2:11" x14ac:dyDescent="0.3">
      <c r="B153" s="23"/>
      <c r="C153" s="23"/>
      <c r="D153" s="23"/>
      <c r="E153" s="23"/>
      <c r="F153" s="24"/>
      <c r="G153" s="66"/>
      <c r="H153" s="66"/>
      <c r="I153" s="23"/>
      <c r="J153" s="23"/>
      <c r="K153" s="23"/>
    </row>
    <row r="154" spans="2:11" x14ac:dyDescent="0.3">
      <c r="B154" s="23"/>
      <c r="C154" s="23"/>
      <c r="D154" s="23"/>
      <c r="E154" s="23"/>
      <c r="F154" s="24"/>
      <c r="G154" s="28"/>
      <c r="H154" s="66"/>
      <c r="I154" s="23"/>
      <c r="J154" s="23"/>
      <c r="K154" s="23"/>
    </row>
    <row r="155" spans="2:11" x14ac:dyDescent="0.3">
      <c r="B155" s="23"/>
      <c r="C155" s="23"/>
      <c r="D155" s="23"/>
      <c r="E155" s="23"/>
      <c r="F155" s="24"/>
      <c r="G155" s="73"/>
      <c r="H155" s="24"/>
      <c r="I155" s="23"/>
      <c r="J155" s="23"/>
      <c r="K155" s="23"/>
    </row>
    <row r="156" spans="2:11" x14ac:dyDescent="0.3">
      <c r="B156" s="106" t="s">
        <v>107</v>
      </c>
      <c r="C156" s="107"/>
      <c r="D156" s="108"/>
      <c r="E156" s="74"/>
      <c r="F156" s="75">
        <f>SUM(F5:F154)-F19-F103</f>
        <v>3927204</v>
      </c>
      <c r="G156" s="25"/>
      <c r="H156" s="25">
        <f>SUM(H5:H154)</f>
        <v>3953651.2679999983</v>
      </c>
      <c r="I156" s="25"/>
      <c r="J156" s="25"/>
      <c r="K156" s="23"/>
    </row>
    <row r="157" spans="2:11" x14ac:dyDescent="0.3">
      <c r="B157" s="96" t="s">
        <v>180</v>
      </c>
      <c r="C157" s="96"/>
      <c r="D157" s="96"/>
      <c r="E157" s="18"/>
      <c r="F157" s="76"/>
      <c r="G157" s="76"/>
      <c r="H157" s="77">
        <f>250000+150000+150000+500000+300000+500000+300000+500000+300000+300000+100000+200000+200000</f>
        <v>3750000</v>
      </c>
      <c r="I157" s="76"/>
      <c r="J157" s="76"/>
      <c r="K157" s="76"/>
    </row>
    <row r="158" spans="2:11" x14ac:dyDescent="0.3">
      <c r="B158" s="96" t="s">
        <v>181</v>
      </c>
      <c r="C158" s="96"/>
      <c r="D158" s="96"/>
      <c r="E158" s="18"/>
      <c r="F158" s="76"/>
      <c r="G158" s="76"/>
      <c r="H158" s="77">
        <f>+H156-H157</f>
        <v>203651.26799999829</v>
      </c>
      <c r="I158" s="76"/>
      <c r="J158" s="76"/>
      <c r="K158" s="76"/>
    </row>
    <row r="159" spans="2:11" x14ac:dyDescent="0.3">
      <c r="B159" s="109" t="s">
        <v>182</v>
      </c>
      <c r="C159" s="109"/>
      <c r="D159" s="109"/>
      <c r="E159" s="78"/>
      <c r="F159" s="78"/>
      <c r="G159" s="78"/>
      <c r="H159" s="25">
        <f>+H156*0.1/100</f>
        <v>3953.6512679999987</v>
      </c>
      <c r="I159" s="78"/>
      <c r="J159" s="78"/>
      <c r="K159" s="78"/>
    </row>
    <row r="160" spans="2:11" x14ac:dyDescent="0.3">
      <c r="B160" s="110" t="s">
        <v>181</v>
      </c>
      <c r="C160" s="111"/>
      <c r="D160" s="112"/>
      <c r="E160" s="78"/>
      <c r="F160" s="78"/>
      <c r="G160" s="78"/>
      <c r="H160" s="25">
        <f>+H156-H159-H157</f>
        <v>199697.61673199851</v>
      </c>
      <c r="I160" s="78"/>
      <c r="J160" s="78"/>
      <c r="K160" s="78"/>
    </row>
    <row r="162" spans="2:12" s="26" customFormat="1" x14ac:dyDescent="0.3">
      <c r="B162" s="96" t="s">
        <v>183</v>
      </c>
      <c r="C162" s="96"/>
      <c r="D162" s="96"/>
      <c r="E162" s="96"/>
      <c r="F162" s="25">
        <f>+'[2]DETAILS INVOICE'!D142</f>
        <v>35549.19000000001</v>
      </c>
      <c r="G162" s="18"/>
      <c r="H162" s="25">
        <f>+'[2]DETAILS INVOICE'!F142</f>
        <v>3563276.4849999989</v>
      </c>
      <c r="I162" s="18"/>
      <c r="J162" s="18"/>
      <c r="K162" s="18"/>
      <c r="L162" s="33"/>
    </row>
    <row r="163" spans="2:12" s="26" customFormat="1" x14ac:dyDescent="0.3">
      <c r="B163" s="96" t="s">
        <v>184</v>
      </c>
      <c r="C163" s="96"/>
      <c r="D163" s="96"/>
      <c r="E163" s="96"/>
      <c r="F163" s="75">
        <f>+F156-F162</f>
        <v>3891654.81</v>
      </c>
      <c r="G163" s="75"/>
      <c r="H163" s="75">
        <f t="shared" ref="H163" si="11">+H156-H162</f>
        <v>390374.78299999936</v>
      </c>
      <c r="I163" s="18"/>
      <c r="J163" s="18"/>
      <c r="K163" s="18"/>
      <c r="L163" s="33"/>
    </row>
  </sheetData>
  <mergeCells count="20">
    <mergeCell ref="B2:K2"/>
    <mergeCell ref="B3:K3"/>
    <mergeCell ref="D46:D47"/>
    <mergeCell ref="B49:B50"/>
    <mergeCell ref="C49:C50"/>
    <mergeCell ref="D49:D50"/>
    <mergeCell ref="D79:D80"/>
    <mergeCell ref="B92:B93"/>
    <mergeCell ref="C92:C93"/>
    <mergeCell ref="D92:D93"/>
    <mergeCell ref="C142:C143"/>
    <mergeCell ref="D142:D143"/>
    <mergeCell ref="B162:E162"/>
    <mergeCell ref="B163:E163"/>
    <mergeCell ref="E142:E143"/>
    <mergeCell ref="B156:D156"/>
    <mergeCell ref="B157:D157"/>
    <mergeCell ref="B158:D158"/>
    <mergeCell ref="B159:D159"/>
    <mergeCell ref="B160:D160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Shivalik</vt:lpstr>
      <vt:lpstr>RMC-SUMMARY</vt:lpstr>
      <vt:lpstr>INWARD DETAIL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Laxmi Civil</cp:lastModifiedBy>
  <cp:lastPrinted>2024-12-23T12:02:53Z</cp:lastPrinted>
  <dcterms:created xsi:type="dcterms:W3CDTF">2024-12-23T05:58:35Z</dcterms:created>
  <dcterms:modified xsi:type="dcterms:W3CDTF">2025-06-04T09:12:34Z</dcterms:modified>
</cp:coreProperties>
</file>