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B3E21925-B8FE-4A99-81F6-4B230A811BCB}" xr6:coauthVersionLast="47" xr6:coauthVersionMax="47" xr10:uidLastSave="{00000000-0000-0000-0000-000000000000}"/>
  <bookViews>
    <workbookView xWindow="-120" yWindow="-120" windowWidth="29040" windowHeight="15720" xr2:uid="{1F966957-4F5C-46B6-A26F-AF2894EB04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0" i="1" l="1"/>
  <c r="G10" i="1"/>
  <c r="I10" i="1" s="1"/>
  <c r="W9" i="1"/>
  <c r="T9" i="1"/>
  <c r="G9" i="1"/>
  <c r="I9" i="1" s="1"/>
  <c r="W8" i="1"/>
  <c r="G8" i="1"/>
  <c r="L8" i="1" s="1"/>
  <c r="T7" i="1"/>
  <c r="W7" i="1" s="1"/>
  <c r="M7" i="1"/>
  <c r="L7" i="1"/>
  <c r="G7" i="1"/>
  <c r="K7" i="1" s="1"/>
  <c r="J9" i="1" l="1"/>
  <c r="P9" i="1" s="1"/>
  <c r="J10" i="1"/>
  <c r="P10" i="1" s="1"/>
  <c r="H8" i="1"/>
  <c r="N8" i="1" s="1"/>
  <c r="H7" i="1"/>
  <c r="N7" i="1" s="1"/>
  <c r="K8" i="1"/>
  <c r="M8" i="1"/>
  <c r="I8" i="1"/>
  <c r="I7" i="1"/>
  <c r="J8" i="1"/>
  <c r="J7" i="1"/>
  <c r="P7" i="1" l="1"/>
  <c r="P8" i="1"/>
</calcChain>
</file>

<file path=xl/sharedStrings.xml><?xml version="1.0" encoding="utf-8"?>
<sst xmlns="http://schemas.openxmlformats.org/spreadsheetml/2006/main" count="36" uniqueCount="35">
  <si>
    <t>Subcontractor:</t>
  </si>
  <si>
    <t>Supernetics Infratech India Pvt. Ltd.</t>
  </si>
  <si>
    <t>State:</t>
  </si>
  <si>
    <t>Uttar Pradesh</t>
  </si>
  <si>
    <t>Pipeline Laying work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</si>
  <si>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</si>
  <si>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</si>
  <si>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</si>
  <si>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</si>
  <si>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</si>
  <si>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</si>
  <si>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</si>
  <si>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</si>
  <si>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</si>
  <si>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</si>
  <si>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</si>
  <si>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</si>
  <si>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</si>
  <si>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</si>
  <si>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</si>
  <si>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</si>
  <si>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</si>
  <si>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Quantity excess against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</si>
  <si>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</si>
  <si>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</si>
  <si>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</si>
  <si>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</si>
  <si>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</si>
  <si>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</si>
  <si>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</si>
  <si>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</si>
  <si>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Gagour Village Pipeline laying work</t>
  </si>
  <si>
    <t>RIUP22/278</t>
  </si>
  <si>
    <t>30-06-2023 NEFT/AXISP00299295559/RIUP22/278/SUPERNETICS INFR 490000.00</t>
  </si>
  <si>
    <t>Bedkheri Village Pipeline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</si>
</sst>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14"/>
      <color theme="3" tint="0.39997558519241921"/>
      <name val="Times New Roman"/>
      <family val="1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Times New Roman"/>
      <family val="1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1" xfId="2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6" fillId="2" borderId="0" xfId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43" fontId="4" fillId="2" borderId="2" xfId="2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43" fontId="6" fillId="2" borderId="0" xfId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43" fontId="9" fillId="2" borderId="5" xfId="1" applyFont="1" applyFill="1" applyBorder="1" applyAlignment="1">
      <alignment horizontal="center" vertical="center"/>
    </xf>
    <xf numFmtId="43" fontId="2" fillId="2" borderId="5" xfId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6" fillId="2" borderId="9" xfId="1" applyFont="1" applyFill="1" applyBorder="1" applyAlignment="1">
      <alignment vertical="center"/>
    </xf>
    <xf numFmtId="43" fontId="6" fillId="2" borderId="10" xfId="1" applyFont="1" applyFill="1" applyBorder="1" applyAlignment="1">
      <alignment vertical="center"/>
    </xf>
    <xf numFmtId="43" fontId="6" fillId="2" borderId="11" xfId="1" applyFont="1" applyFill="1" applyBorder="1" applyAlignment="1">
      <alignment vertical="center"/>
    </xf>
    <xf numFmtId="43" fontId="6" fillId="2" borderId="12" xfId="1" applyFont="1" applyFill="1" applyBorder="1" applyAlignment="1">
      <alignment vertical="center"/>
    </xf>
    <xf numFmtId="43" fontId="6" fillId="2" borderId="13" xfId="1" applyFont="1" applyFill="1" applyBorder="1" applyAlignment="1">
      <alignment vertical="center"/>
    </xf>
    <xf numFmtId="43" fontId="6" fillId="2" borderId="14" xfId="1" applyFont="1" applyFill="1" applyBorder="1" applyAlignment="1">
      <alignment vertical="center"/>
    </xf>
    <xf numFmtId="43" fontId="6" fillId="2" borderId="15" xfId="1" applyFont="1" applyFill="1" applyBorder="1" applyAlignment="1">
      <alignment vertical="center"/>
    </xf>
    <xf numFmtId="9" fontId="6" fillId="2" borderId="15" xfId="1" applyNumberFormat="1" applyFont="1" applyFill="1" applyBorder="1" applyAlignment="1">
      <alignment vertical="center"/>
    </xf>
    <xf numFmtId="9" fontId="6" fillId="2" borderId="16" xfId="1" applyNumberFormat="1" applyFont="1" applyFill="1" applyBorder="1" applyAlignment="1">
      <alignment vertical="center"/>
    </xf>
    <xf numFmtId="43" fontId="6" fillId="2" borderId="16" xfId="1" applyFont="1" applyFill="1" applyBorder="1" applyAlignment="1">
      <alignment vertical="center"/>
    </xf>
    <xf numFmtId="43" fontId="6" fillId="2" borderId="17" xfId="1" applyFont="1" applyFill="1" applyBorder="1" applyAlignment="1">
      <alignment vertical="center"/>
    </xf>
    <xf numFmtId="43" fontId="6" fillId="2" borderId="18" xfId="1" applyFont="1" applyFill="1" applyBorder="1" applyAlignment="1">
      <alignment vertical="center"/>
    </xf>
    <xf numFmtId="9" fontId="6" fillId="2" borderId="18" xfId="1" applyNumberFormat="1" applyFont="1" applyFill="1" applyBorder="1" applyAlignment="1">
      <alignment vertical="center"/>
    </xf>
    <xf numFmtId="9" fontId="6" fillId="2" borderId="14" xfId="1" applyNumberFormat="1" applyFont="1" applyFill="1" applyBorder="1" applyAlignment="1">
      <alignment vertical="center"/>
    </xf>
    <xf numFmtId="43" fontId="6" fillId="2" borderId="19" xfId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5" fontId="6" fillId="2" borderId="10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3" fontId="6" fillId="2" borderId="20" xfId="1" applyFont="1" applyFill="1" applyBorder="1" applyAlignment="1">
      <alignment vertical="center"/>
    </xf>
    <xf numFmtId="43" fontId="6" fillId="2" borderId="21" xfId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6" fillId="2" borderId="22" xfId="1" applyFont="1" applyFill="1" applyBorder="1" applyAlignment="1">
      <alignment vertical="center"/>
    </xf>
    <xf numFmtId="43" fontId="6" fillId="2" borderId="3" xfId="1" applyFont="1" applyFill="1" applyBorder="1" applyAlignment="1">
      <alignment vertical="center"/>
    </xf>
    <xf numFmtId="43" fontId="6" fillId="2" borderId="23" xfId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6" fillId="2" borderId="24" xfId="1" applyFont="1" applyFill="1" applyBorder="1" applyAlignment="1">
      <alignment vertical="center"/>
    </xf>
    <xf numFmtId="43" fontId="6" fillId="2" borderId="25" xfId="1" applyFont="1" applyFill="1" applyBorder="1" applyAlignment="1">
      <alignment vertical="center"/>
    </xf>
    <xf numFmtId="43" fontId="6" fillId="2" borderId="26" xfId="1" applyFont="1" applyFill="1" applyBorder="1" applyAlignment="1">
      <alignment vertical="center"/>
    </xf>
    <xf numFmtId="0" fontId="0" fillId="0" borderId="27" xfId="0" applyBorder="1" applyAlignment="1">
      <alignment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43" fontId="6" fillId="2" borderId="30" xfId="1" applyFont="1" applyFill="1" applyBorder="1" applyAlignment="1">
      <alignment vertical="center"/>
    </xf>
    <xf numFmtId="43" fontId="6" fillId="2" borderId="29" xfId="1" applyFont="1" applyFill="1" applyBorder="1" applyAlignment="1">
      <alignment vertical="center"/>
    </xf>
    <xf numFmtId="43" fontId="6" fillId="2" borderId="31" xfId="1" applyFont="1" applyFill="1" applyBorder="1" applyAlignment="1">
      <alignment vertical="center"/>
    </xf>
    <xf numFmtId="43" fontId="6" fillId="2" borderId="32" xfId="1" applyFont="1" applyFill="1" applyBorder="1" applyAlignment="1">
      <alignment vertical="center"/>
    </xf>
    <xf numFmtId="43" fontId="6" fillId="2" borderId="33" xfId="1" applyFont="1" applyFill="1" applyBorder="1" applyAlignment="1">
      <alignment vertical="center"/>
    </xf>
    <xf numFmtId="43" fontId="6" fillId="2" borderId="34" xfId="1" applyFont="1" applyFill="1" applyBorder="1" applyAlignment="1">
      <alignment vertical="center"/>
    </xf>
    <xf numFmtId="43" fontId="0" fillId="2" borderId="0" xfId="1" applyFont="1" applyFill="1" applyAlignment="1">
      <alignment vertical="center"/>
    </xf>
  </cellXfs>
  <cellStyles count="3">
    <cellStyle name="Comma" xfId="1" builtinId="3"/>
    <cellStyle name="Comma 2" xfId="2" xr:uid="{DA8F1215-9614-4DA9-9486-3CC5430D61C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24828-1A5C-43C8-90DB-590A42915482}">
  <dimension ref="A1:X19"/>
  <sheetViews>
    <sheetView tabSelected="1" workbookViewId="0">
      <selection activeCell="L29" sqref="L29"/>
    </sheetView>
  </sheetViews>
  <sheetFormatPr defaultColWidth="9" defaultRowHeight="15" x14ac:dyDescent="0.25"/>
  <cols>
    <col min="1" max="1" width="9" style="3"/>
    <col min="2" max="2" width="28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1.7109375" style="3" customWidth="1"/>
    <col min="7" max="7" width="13.28515625" style="3" customWidth="1"/>
    <col min="8" max="8" width="14.7109375" style="64" customWidth="1"/>
    <col min="9" max="9" width="12.85546875" style="64" bestFit="1" customWidth="1"/>
    <col min="10" max="10" width="10.7109375" style="3" bestFit="1" customWidth="1"/>
    <col min="11" max="11" width="10.42578125" style="3" bestFit="1" customWidth="1"/>
    <col min="12" max="12" width="10.42578125" style="3" customWidth="1"/>
    <col min="13" max="13" width="12.7109375" style="3" customWidth="1"/>
    <col min="14" max="14" width="13.5703125" style="3" customWidth="1"/>
    <col min="15" max="16" width="14.85546875" style="3" customWidth="1"/>
    <col min="17" max="17" width="7.28515625" style="3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2" width="14.5703125" style="3" customWidth="1"/>
    <col min="23" max="23" width="18.85546875" style="3" bestFit="1" customWidth="1"/>
    <col min="24" max="24" width="71.5703125" style="3" bestFit="1" customWidth="1"/>
    <col min="25" max="16384" width="9" style="3"/>
  </cols>
  <sheetData>
    <row r="1" spans="1:24" ht="21.75" thickBot="1" x14ac:dyDescent="0.3">
      <c r="A1" s="1" t="s">
        <v>0</v>
      </c>
      <c r="B1" s="2" t="s">
        <v>1</v>
      </c>
      <c r="E1" s="4"/>
      <c r="F1" s="4"/>
      <c r="G1" s="4"/>
      <c r="H1" s="5"/>
      <c r="I1" s="5"/>
    </row>
    <row r="2" spans="1:24" ht="21.75" thickBot="1" x14ac:dyDescent="0.3">
      <c r="A2" s="1" t="s">
        <v>2</v>
      </c>
      <c r="B2" s="6" t="s">
        <v>3</v>
      </c>
      <c r="C2" s="2"/>
      <c r="D2" s="2"/>
      <c r="H2" s="7" t="s">
        <v>4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21.75" thickBot="1" x14ac:dyDescent="0.3">
      <c r="A3" s="1" t="s">
        <v>5</v>
      </c>
      <c r="B3" s="10" t="s">
        <v>6</v>
      </c>
      <c r="C3" s="2"/>
      <c r="D3" s="2"/>
      <c r="H3" s="7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4" ht="15.75" thickBot="1" x14ac:dyDescent="0.3">
      <c r="A4" s="1" t="s">
        <v>7</v>
      </c>
      <c r="B4" s="11" t="s">
        <v>6</v>
      </c>
      <c r="C4" s="12"/>
      <c r="D4" s="12"/>
      <c r="E4" s="12"/>
      <c r="F4" s="9"/>
      <c r="G4" s="9"/>
      <c r="H4" s="13"/>
      <c r="I4" s="13"/>
      <c r="J4" s="9"/>
      <c r="K4" s="9"/>
      <c r="L4" s="9"/>
      <c r="M4" s="9"/>
      <c r="R4" s="9"/>
      <c r="S4" s="14"/>
      <c r="T4" s="14"/>
      <c r="U4" s="14"/>
      <c r="V4" s="14"/>
      <c r="W4" s="14"/>
      <c r="X4" s="14"/>
    </row>
    <row r="5" spans="1:24" ht="41.25" thickBot="1" x14ac:dyDescent="0.3">
      <c r="A5" s="15" t="s">
        <v>8</v>
      </c>
      <c r="B5" s="16" t="s">
        <v>9</v>
      </c>
      <c r="C5" s="17" t="s">
        <v>10</v>
      </c>
      <c r="D5" s="18" t="s">
        <v>11</v>
      </c>
      <c r="E5" s="19" t="s">
        <v>12</v>
      </c>
      <c r="F5" s="19" t="s">
        <v>13</v>
      </c>
      <c r="G5" s="18" t="s">
        <v>14</v>
      </c>
      <c r="H5" s="20" t="s">
        <v>15</v>
      </c>
      <c r="I5" s="21" t="s">
        <v>16</v>
      </c>
      <c r="J5" s="19" t="s">
        <v>17</v>
      </c>
      <c r="K5" s="19" t="s">
        <v>18</v>
      </c>
      <c r="L5" s="19" t="s">
        <v>19</v>
      </c>
      <c r="M5" s="19" t="s">
        <v>20</v>
      </c>
      <c r="N5" s="19" t="s">
        <v>21</v>
      </c>
      <c r="O5" s="22" t="s">
        <v>22</v>
      </c>
      <c r="P5" s="19" t="s">
        <v>23</v>
      </c>
      <c r="Q5" s="23"/>
      <c r="R5" s="24" t="s">
        <v>24</v>
      </c>
      <c r="S5" s="19" t="s">
        <v>25</v>
      </c>
      <c r="T5" s="19" t="s">
        <v>26</v>
      </c>
      <c r="U5" s="25" t="s">
        <v>27</v>
      </c>
      <c r="V5" s="24" t="s">
        <v>28</v>
      </c>
      <c r="W5" s="19" t="s">
        <v>29</v>
      </c>
      <c r="X5" s="19" t="s">
        <v>30</v>
      </c>
    </row>
    <row r="6" spans="1:24" x14ac:dyDescent="0.25">
      <c r="A6" s="26"/>
      <c r="B6" s="27"/>
      <c r="C6" s="28"/>
      <c r="D6" s="28"/>
      <c r="E6" s="29"/>
      <c r="F6" s="30"/>
      <c r="G6" s="31"/>
      <c r="H6" s="32"/>
      <c r="I6" s="33"/>
      <c r="J6" s="34">
        <v>0.02</v>
      </c>
      <c r="K6" s="35">
        <v>0.05</v>
      </c>
      <c r="L6" s="35">
        <v>0.1</v>
      </c>
      <c r="M6" s="35">
        <v>0.1</v>
      </c>
      <c r="N6" s="36"/>
      <c r="O6" s="36"/>
      <c r="P6" s="36"/>
      <c r="Q6" s="23"/>
      <c r="R6" s="37"/>
      <c r="S6" s="38"/>
      <c r="T6" s="39">
        <v>0.02</v>
      </c>
      <c r="U6" s="40">
        <v>0.05</v>
      </c>
      <c r="V6" s="32"/>
      <c r="W6" s="41"/>
      <c r="X6" s="36"/>
    </row>
    <row r="7" spans="1:24" ht="28.5" x14ac:dyDescent="0.25">
      <c r="A7" s="26">
        <v>51491</v>
      </c>
      <c r="B7" s="42" t="s">
        <v>31</v>
      </c>
      <c r="C7" s="43">
        <v>44885</v>
      </c>
      <c r="D7" s="44">
        <v>1</v>
      </c>
      <c r="E7" s="45">
        <v>182697.5</v>
      </c>
      <c r="F7" s="30">
        <v>0</v>
      </c>
      <c r="G7" s="30">
        <f>E7-F7</f>
        <v>182697.5</v>
      </c>
      <c r="H7" s="32">
        <f>ROUND(G7*18%,)</f>
        <v>32886</v>
      </c>
      <c r="I7" s="33">
        <f>G7+H7</f>
        <v>215583.5</v>
      </c>
      <c r="J7" s="33">
        <f>ROUND(G7*$J$6,)</f>
        <v>3654</v>
      </c>
      <c r="K7" s="36">
        <f>ROUND(G7*5%,)</f>
        <v>9135</v>
      </c>
      <c r="L7" s="36">
        <f>ROUND(G7*10%,)</f>
        <v>18270</v>
      </c>
      <c r="M7" s="36">
        <f>ROUND(G7*10%,)</f>
        <v>18270</v>
      </c>
      <c r="N7" s="36">
        <f>H7</f>
        <v>32886</v>
      </c>
      <c r="O7" s="36">
        <v>23472</v>
      </c>
      <c r="P7" s="36">
        <f>ROUND(I7-SUM(J7:O7),)</f>
        <v>109897</v>
      </c>
      <c r="Q7" s="23"/>
      <c r="R7" s="46" t="s">
        <v>32</v>
      </c>
      <c r="S7" s="38">
        <v>500000</v>
      </c>
      <c r="T7" s="38">
        <f>T6*S7</f>
        <v>10000</v>
      </c>
      <c r="U7" s="32">
        <v>0</v>
      </c>
      <c r="V7" s="32">
        <v>0</v>
      </c>
      <c r="W7" s="41">
        <f t="shared" ref="W7" si="0">S7-T7</f>
        <v>490000</v>
      </c>
      <c r="X7" s="47" t="s">
        <v>33</v>
      </c>
    </row>
    <row r="8" spans="1:24" ht="28.5" x14ac:dyDescent="0.25">
      <c r="A8" s="26">
        <v>51491</v>
      </c>
      <c r="B8" s="42" t="s">
        <v>34</v>
      </c>
      <c r="C8" s="43">
        <v>44835</v>
      </c>
      <c r="D8" s="44">
        <v>2</v>
      </c>
      <c r="E8" s="45">
        <v>132544.5</v>
      </c>
      <c r="F8" s="30">
        <v>0</v>
      </c>
      <c r="G8" s="30">
        <f>E8-F8</f>
        <v>132544.5</v>
      </c>
      <c r="H8" s="32">
        <f>G8*18%</f>
        <v>23858.01</v>
      </c>
      <c r="I8" s="33">
        <f>G8+H8</f>
        <v>156402.51</v>
      </c>
      <c r="J8" s="33">
        <f>G8*$J$6</f>
        <v>2650.89</v>
      </c>
      <c r="K8" s="36">
        <f>G8*5%</f>
        <v>6627.2250000000004</v>
      </c>
      <c r="L8" s="36">
        <f>ROUND(G8*10%,)</f>
        <v>13254</v>
      </c>
      <c r="M8" s="36">
        <f>G8*10%</f>
        <v>13254.45</v>
      </c>
      <c r="N8" s="36">
        <f>H8</f>
        <v>23858.01</v>
      </c>
      <c r="O8" s="36">
        <v>18134</v>
      </c>
      <c r="P8" s="36">
        <f>ROUND(I8-SUM(J8:O8),)</f>
        <v>78624</v>
      </c>
      <c r="Q8" s="23"/>
      <c r="R8" s="46"/>
      <c r="S8" s="38"/>
      <c r="T8" s="38">
        <v>0</v>
      </c>
      <c r="U8" s="32">
        <v>0</v>
      </c>
      <c r="V8" s="32">
        <v>0</v>
      </c>
      <c r="W8" s="41">
        <f>S8-T8-U8-V8</f>
        <v>0</v>
      </c>
      <c r="X8" s="47"/>
    </row>
    <row r="9" spans="1:24" ht="28.9" customHeight="1" x14ac:dyDescent="0.25">
      <c r="A9" s="26"/>
      <c r="B9" s="42"/>
      <c r="C9" s="43"/>
      <c r="D9" s="44"/>
      <c r="E9" s="45"/>
      <c r="F9" s="30">
        <v>0</v>
      </c>
      <c r="G9" s="30">
        <f>E9-F9</f>
        <v>0</v>
      </c>
      <c r="H9" s="32">
        <v>0</v>
      </c>
      <c r="I9" s="33">
        <f>G9+H9</f>
        <v>0</v>
      </c>
      <c r="J9" s="33">
        <f>J6*I9</f>
        <v>0</v>
      </c>
      <c r="K9" s="48"/>
      <c r="L9" s="48"/>
      <c r="M9" s="48"/>
      <c r="N9" s="48"/>
      <c r="O9" s="36"/>
      <c r="P9" s="36">
        <f>I9-SUM(J9:N9)</f>
        <v>0</v>
      </c>
      <c r="Q9" s="23"/>
      <c r="R9" s="46"/>
      <c r="S9" s="38"/>
      <c r="T9" s="38">
        <f>S9*T6</f>
        <v>0</v>
      </c>
      <c r="U9" s="32">
        <v>0</v>
      </c>
      <c r="V9" s="32">
        <v>0</v>
      </c>
      <c r="W9" s="41">
        <f t="shared" ref="W9" si="1">S9-T9</f>
        <v>0</v>
      </c>
      <c r="X9" s="47"/>
    </row>
    <row r="10" spans="1:24" ht="28.9" customHeight="1" x14ac:dyDescent="0.25">
      <c r="A10" s="26"/>
      <c r="B10" s="42"/>
      <c r="C10" s="43"/>
      <c r="D10" s="44"/>
      <c r="E10" s="27"/>
      <c r="F10" s="49">
        <v>0</v>
      </c>
      <c r="G10" s="49">
        <f>E10-F10</f>
        <v>0</v>
      </c>
      <c r="H10" s="50">
        <v>0</v>
      </c>
      <c r="I10" s="33">
        <f>G10+H10</f>
        <v>0</v>
      </c>
      <c r="J10" s="33">
        <f>J$6*I10</f>
        <v>0</v>
      </c>
      <c r="K10" s="36">
        <v>0</v>
      </c>
      <c r="L10" s="36"/>
      <c r="M10" s="36"/>
      <c r="N10" s="36">
        <v>0</v>
      </c>
      <c r="O10" s="36"/>
      <c r="P10" s="36">
        <f>I10-SUM(J10:N10)</f>
        <v>0</v>
      </c>
      <c r="Q10" s="51"/>
      <c r="R10" s="46"/>
      <c r="S10" s="38"/>
      <c r="T10" s="38">
        <v>0</v>
      </c>
      <c r="U10" s="32"/>
      <c r="V10" s="32">
        <v>0</v>
      </c>
      <c r="W10" s="41">
        <f>S10-T10-U10-V10</f>
        <v>0</v>
      </c>
      <c r="X10" s="47"/>
    </row>
    <row r="11" spans="1:24" x14ac:dyDescent="0.25">
      <c r="A11" s="26"/>
      <c r="B11" s="52"/>
      <c r="C11" s="53"/>
      <c r="D11" s="53"/>
      <c r="E11" s="52"/>
      <c r="F11" s="49"/>
      <c r="G11" s="52"/>
      <c r="H11" s="50"/>
      <c r="I11" s="28"/>
      <c r="J11" s="28"/>
      <c r="K11" s="48"/>
      <c r="L11" s="48"/>
      <c r="M11" s="48"/>
      <c r="N11" s="48"/>
      <c r="O11" s="48"/>
      <c r="P11" s="48"/>
      <c r="Q11" s="51"/>
      <c r="R11" s="46"/>
      <c r="S11" s="49"/>
      <c r="T11" s="49"/>
      <c r="U11" s="49"/>
      <c r="V11" s="49"/>
      <c r="W11" s="54"/>
      <c r="X11" s="55"/>
    </row>
    <row r="12" spans="1:24" ht="15.75" thickBot="1" x14ac:dyDescent="0.3">
      <c r="A12" s="26"/>
      <c r="B12" s="56"/>
      <c r="C12" s="57"/>
      <c r="D12" s="57"/>
      <c r="E12" s="58"/>
      <c r="F12" s="58"/>
      <c r="G12" s="58"/>
      <c r="H12" s="58"/>
      <c r="I12" s="59"/>
      <c r="J12" s="59"/>
      <c r="K12" s="60"/>
      <c r="L12" s="60"/>
      <c r="M12" s="60"/>
      <c r="N12" s="60"/>
      <c r="O12" s="60"/>
      <c r="P12" s="60"/>
      <c r="Q12" s="51"/>
      <c r="R12" s="61"/>
      <c r="S12" s="62"/>
      <c r="T12" s="62"/>
      <c r="U12" s="62"/>
      <c r="V12" s="62"/>
      <c r="W12" s="63"/>
      <c r="X12" s="60"/>
    </row>
    <row r="13" spans="1:24" x14ac:dyDescent="0.25">
      <c r="H13" s="3"/>
      <c r="I13" s="3"/>
    </row>
    <row r="14" spans="1:24" x14ac:dyDescent="0.25">
      <c r="H14" s="3"/>
      <c r="I14" s="3"/>
    </row>
    <row r="15" spans="1:24" x14ac:dyDescent="0.25">
      <c r="H15" s="3"/>
      <c r="I15" s="3"/>
    </row>
    <row r="16" spans="1:24" x14ac:dyDescent="0.25">
      <c r="H16" s="3"/>
      <c r="I16" s="3"/>
    </row>
    <row r="17" s="3" customFormat="1" x14ac:dyDescent="0.25"/>
    <row r="18" s="3" customFormat="1" x14ac:dyDescent="0.25"/>
    <row r="19" s="3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2025-06-26T12:46:49Z</dcterms:created>
  <dcterms:modified xsi:type="dcterms:W3CDTF">2025-06-26T12:47:05Z</dcterms:modified>
</cp:coreProperties>
</file>