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activeTab="1"/>
  </bookViews>
  <sheets>
    <sheet name="60500" sheetId="1" r:id="rId1"/>
    <sheet name="60625" sheetId="2" r:id="rId2"/>
  </sheets>
  <definedNames>
    <definedName name="_xlnm._FilterDatabase" localSheetId="0" hidden="1">'60500'!$A$3:$H$3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8" i="2" l="1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 l="1"/>
  <c r="H60" i="2"/>
  <c r="H59" i="2"/>
  <c r="H58" i="2"/>
  <c r="H57" i="2"/>
  <c r="H56" i="2"/>
  <c r="F102" i="2" l="1"/>
  <c r="J51" i="1"/>
  <c r="F51" i="1" l="1"/>
  <c r="J94" i="2"/>
  <c r="H49" i="2" l="1"/>
  <c r="H50" i="2"/>
  <c r="F47" i="2"/>
  <c r="H47" i="2" s="1"/>
  <c r="F48" i="2"/>
  <c r="H48" i="2" s="1"/>
  <c r="F45" i="2"/>
  <c r="F44" i="2"/>
  <c r="H44" i="2" s="1"/>
  <c r="F18" i="2"/>
  <c r="H45" i="2"/>
  <c r="H7" i="2"/>
  <c r="H8" i="2"/>
  <c r="H9" i="2"/>
  <c r="H10" i="2"/>
  <c r="H11" i="2"/>
  <c r="H12" i="2"/>
  <c r="H13" i="2"/>
  <c r="H14" i="2"/>
  <c r="H15" i="2"/>
  <c r="H16" i="2"/>
  <c r="H17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6" i="2"/>
  <c r="H52" i="2"/>
  <c r="H51" i="2"/>
  <c r="H53" i="2"/>
  <c r="H54" i="2"/>
  <c r="H55" i="2"/>
  <c r="H6" i="2"/>
  <c r="H5" i="2"/>
  <c r="F94" i="2" l="1"/>
  <c r="E104" i="2" s="1"/>
  <c r="H18" i="2"/>
  <c r="H94" i="2" s="1"/>
  <c r="J95" i="2" s="1"/>
  <c r="H29" i="1" l="1"/>
  <c r="H17" i="1" l="1"/>
  <c r="H18" i="1"/>
  <c r="H19" i="1"/>
  <c r="H20" i="1"/>
  <c r="H22" i="1"/>
  <c r="H23" i="1"/>
  <c r="H21" i="1"/>
  <c r="H24" i="1"/>
  <c r="H25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U5" i="1"/>
  <c r="U6" i="1"/>
  <c r="U4" i="1"/>
  <c r="U7" i="1" s="1"/>
  <c r="H13" i="1"/>
  <c r="H7" i="1"/>
  <c r="H14" i="1"/>
  <c r="H5" i="1"/>
  <c r="H9" i="1"/>
  <c r="H10" i="1"/>
  <c r="H12" i="1"/>
  <c r="H16" i="1"/>
  <c r="H15" i="1"/>
  <c r="H8" i="1"/>
  <c r="H11" i="1"/>
  <c r="H6" i="1"/>
  <c r="H51" i="1" l="1"/>
  <c r="J52" i="1" s="1"/>
  <c r="U8" i="1"/>
  <c r="U9" i="1" s="1"/>
</calcChain>
</file>

<file path=xl/sharedStrings.xml><?xml version="1.0" encoding="utf-8"?>
<sst xmlns="http://schemas.openxmlformats.org/spreadsheetml/2006/main" count="290" uniqueCount="78">
  <si>
    <t>S.No</t>
  </si>
  <si>
    <t>Bill No.</t>
  </si>
  <si>
    <t xml:space="preserve"> Date</t>
  </si>
  <si>
    <t xml:space="preserve">Description </t>
  </si>
  <si>
    <t>Qty</t>
  </si>
  <si>
    <t>Rate</t>
  </si>
  <si>
    <t>40 mm</t>
  </si>
  <si>
    <t>Village</t>
  </si>
  <si>
    <t>Amount</t>
  </si>
  <si>
    <t>Behari</t>
  </si>
  <si>
    <t>Coarse sand</t>
  </si>
  <si>
    <t>20 mm</t>
  </si>
  <si>
    <t>20 mm Rodi</t>
  </si>
  <si>
    <t>PO No.</t>
  </si>
  <si>
    <t>Date</t>
  </si>
  <si>
    <t>Description</t>
  </si>
  <si>
    <t>Size (mm)</t>
  </si>
  <si>
    <t>Unit</t>
  </si>
  <si>
    <t>Aggregate</t>
  </si>
  <si>
    <t>Coarse Sand</t>
  </si>
  <si>
    <t xml:space="preserve"> </t>
  </si>
  <si>
    <t>MT</t>
  </si>
  <si>
    <t>GST</t>
  </si>
  <si>
    <t>Total</t>
  </si>
  <si>
    <t>Total Amount</t>
  </si>
  <si>
    <t>11-12-2023 NEFT/AXISP00451509781/RIUP23/3656/LALA DHARM BUILDIN/UBIN0911526 576459.0</t>
  </si>
  <si>
    <t>Rohana Khurd, Mundpur, Behari</t>
  </si>
  <si>
    <t>16-01-2024 NEFT/AXISP00462907345/RIUP23/4272/LALA DHARM BUILDIN/UBIN0911526 510634.00</t>
  </si>
  <si>
    <t>UTR</t>
  </si>
  <si>
    <t>Stone dust</t>
  </si>
  <si>
    <t>Dust</t>
  </si>
  <si>
    <t xml:space="preserve"> 20mm</t>
  </si>
  <si>
    <t>13-02-2024 NEFT/AXISP00471059299/RIUP23/4676/LALA DHARM BUILDIN/UBIN0911526 ₹ 2,00,000.00</t>
  </si>
  <si>
    <t>Haidernagar</t>
  </si>
  <si>
    <t>Nanheri</t>
  </si>
  <si>
    <t>Lakhan</t>
  </si>
  <si>
    <t>Anti</t>
  </si>
  <si>
    <t>Kasauli</t>
  </si>
  <si>
    <t>Mohamadpur Madan</t>
  </si>
  <si>
    <t>Nagla Pithora</t>
  </si>
  <si>
    <t>Kutbi</t>
  </si>
  <si>
    <t>Sikhreda</t>
  </si>
  <si>
    <t xml:space="preserve"> 20 mm</t>
  </si>
  <si>
    <t>11-12-2023 NEFT/AXISP00451739042/RIUP23/3695/RATAN SINGH BUILDI/HDFC0004496 50000.00</t>
  </si>
  <si>
    <t>22-12-2023 NEFT/AXISP00454808617/RIUP23/3899/RATAN SINGH BUILDI/HDFC0004496 150000.00</t>
  </si>
  <si>
    <t>30-12-2023 NEFT/AXISP00457522247/RIUP23/4038/RATAN SINGH BUILDI/HDFC0004496 100000.00</t>
  </si>
  <si>
    <t>40 mm aggregate</t>
  </si>
  <si>
    <t>Kadargarh</t>
  </si>
  <si>
    <t>20 mm aggregate</t>
  </si>
  <si>
    <t>20 mm aggregate &amp; Coarse sand</t>
  </si>
  <si>
    <t>Ahamadpur</t>
  </si>
  <si>
    <t>40 mm aggregate &amp; Coarse sand</t>
  </si>
  <si>
    <t>17-02-2024 NEFT/AXISP00472257170/RIUP23/4639/RATAN SINGH BUILDI/HDFC0004496 ₹ 37,815.00</t>
  </si>
  <si>
    <t>BALANCE PAYABLE</t>
  </si>
  <si>
    <t>TOTAL PAID</t>
  </si>
  <si>
    <t>NO further PO DONE</t>
  </si>
  <si>
    <t>NO PO DONE</t>
  </si>
  <si>
    <t>08-02-2024 NEFT/AXISP00469752254/RIUP23/4628/LALA DHARM BUILDIN/UBIN0911526 200000.00</t>
  </si>
  <si>
    <t>LALA DHARAM Building Material - PMC 60500</t>
  </si>
  <si>
    <t>S S Infrasturcture</t>
  </si>
  <si>
    <t xml:space="preserve">Sorya Pratam Singh </t>
  </si>
  <si>
    <t>Agg + Sand</t>
  </si>
  <si>
    <t>No</t>
  </si>
  <si>
    <t>Yes</t>
  </si>
  <si>
    <t>Debit</t>
  </si>
  <si>
    <t xml:space="preserve">Name of Sub ctr </t>
  </si>
  <si>
    <t>Rinku Dubey  - Labour</t>
  </si>
  <si>
    <t>Total Issued</t>
  </si>
  <si>
    <t xml:space="preserve">Balance </t>
  </si>
  <si>
    <t>Ratan Singh Building Material - PMC 60625 - Shamli</t>
  </si>
  <si>
    <t>Ahmadpur</t>
  </si>
  <si>
    <t>23-02-2024 NEFT/AXISP00473671435/RIUP23/4831/RATAN SINGH BUILDI/HDFC0004496 ₹ 1,04,752.00</t>
  </si>
  <si>
    <t>23-02-2024 NEFT/AXISP00473725240/RIUP23/4832/LALA DHARM BUILDIN/UBIN0911526 ₹ 2,50,000.00</t>
  </si>
  <si>
    <t>12-03-2024 NEFT/AXISP00480235313/RIUP23/5096/LALA DHARM BUILDIN/UBIN0911526 100000.00</t>
  </si>
  <si>
    <t>22-03-2024 NEFT/AXISP00483444837/RIUP23/5258/RATAN SINGH BUILDI/HDFC0004496 70000.00</t>
  </si>
  <si>
    <t>20.06.2024</t>
  </si>
  <si>
    <t>10-07-2024 NEFT/AXISP00517515317/RIUP24/0906/RATAN SINGH BUILDI/HDFC0004496 104354.00</t>
  </si>
  <si>
    <t>10-07-2024 NEFT/AXISP00517515318/RIUP24/0905/RATAN SINGH BUILDI/HDFC0004496 5168.00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</si>
</sst>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5">
    <xf numFmtId="0" fontId="0" fillId="0" borderId="0" xfId="0"/>
    <xf numFmtId="43" fontId="0" fillId="0" borderId="0" xfId="1" applyFont="1"/>
    <xf numFmtId="0" fontId="0" fillId="0" borderId="1" xfId="0" applyBorder="1"/>
    <xf numFmtId="43" fontId="0" fillId="0" borderId="1" xfId="1" applyFont="1" applyBorder="1"/>
    <xf numFmtId="0" fontId="0" fillId="2" borderId="1" xfId="0" applyFill="1" applyBorder="1"/>
    <xf numFmtId="14" fontId="0" fillId="2" borderId="1" xfId="0" applyNumberFormat="1" applyFill="1" applyBorder="1"/>
    <xf numFmtId="43" fontId="0" fillId="2" borderId="1" xfId="1" applyFont="1" applyFill="1" applyBorder="1"/>
    <xf numFmtId="9" fontId="0" fillId="0" borderId="1" xfId="0" applyNumberForma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43" fontId="0" fillId="0" borderId="13" xfId="1" applyFont="1" applyFill="1" applyBorder="1"/>
    <xf numFmtId="0" fontId="0" fillId="0" borderId="14" xfId="0" applyBorder="1"/>
    <xf numFmtId="0" fontId="0" fillId="0" borderId="15" xfId="0" applyBorder="1"/>
    <xf numFmtId="14" fontId="0" fillId="0" borderId="1" xfId="0" applyNumberFormat="1" applyBorder="1"/>
    <xf numFmtId="0" fontId="0" fillId="2" borderId="11" xfId="0" applyFill="1" applyBorder="1"/>
    <xf numFmtId="14" fontId="0" fillId="0" borderId="11" xfId="0" applyNumberFormat="1" applyBorder="1"/>
    <xf numFmtId="43" fontId="0" fillId="0" borderId="11" xfId="1" applyFont="1" applyBorder="1"/>
    <xf numFmtId="0" fontId="0" fillId="2" borderId="8" xfId="0" applyFill="1" applyBorder="1"/>
    <xf numFmtId="14" fontId="0" fillId="2" borderId="8" xfId="0" applyNumberFormat="1" applyFill="1" applyBorder="1"/>
    <xf numFmtId="43" fontId="0" fillId="2" borderId="8" xfId="1" applyFont="1" applyFill="1" applyBorder="1"/>
    <xf numFmtId="14" fontId="0" fillId="0" borderId="3" xfId="0" applyNumberFormat="1" applyBorder="1"/>
    <xf numFmtId="43" fontId="0" fillId="0" borderId="3" xfId="1" applyFont="1" applyBorder="1"/>
    <xf numFmtId="14" fontId="0" fillId="0" borderId="8" xfId="0" applyNumberFormat="1" applyBorder="1"/>
    <xf numFmtId="43" fontId="0" fillId="0" borderId="8" xfId="1" applyFont="1" applyBorder="1"/>
    <xf numFmtId="43" fontId="2" fillId="0" borderId="2" xfId="1" applyFont="1" applyBorder="1"/>
    <xf numFmtId="0" fontId="2" fillId="0" borderId="4" xfId="0" applyFont="1" applyBorder="1"/>
    <xf numFmtId="43" fontId="0" fillId="0" borderId="7" xfId="1" applyFont="1" applyBorder="1"/>
    <xf numFmtId="14" fontId="0" fillId="2" borderId="11" xfId="0" applyNumberFormat="1" applyFill="1" applyBorder="1"/>
    <xf numFmtId="43" fontId="0" fillId="2" borderId="11" xfId="1" applyFont="1" applyFill="1" applyBorder="1"/>
    <xf numFmtId="43" fontId="0" fillId="0" borderId="4" xfId="1" applyFont="1" applyBorder="1"/>
    <xf numFmtId="43" fontId="0" fillId="0" borderId="9" xfId="1" applyFont="1" applyBorder="1"/>
    <xf numFmtId="43" fontId="0" fillId="2" borderId="12" xfId="1" applyFont="1" applyFill="1" applyBorder="1"/>
    <xf numFmtId="43" fontId="0" fillId="2" borderId="6" xfId="1" applyFont="1" applyFill="1" applyBorder="1"/>
    <xf numFmtId="43" fontId="0" fillId="2" borderId="9" xfId="1" applyFont="1" applyFill="1" applyBorder="1"/>
    <xf numFmtId="43" fontId="0" fillId="0" borderId="6" xfId="1" applyFont="1" applyBorder="1"/>
    <xf numFmtId="0" fontId="2" fillId="0" borderId="3" xfId="0" applyFont="1" applyBorder="1"/>
    <xf numFmtId="43" fontId="2" fillId="0" borderId="3" xfId="1" applyFont="1" applyBorder="1"/>
    <xf numFmtId="43" fontId="2" fillId="0" borderId="4" xfId="1" applyFont="1" applyBorder="1"/>
    <xf numFmtId="43" fontId="0" fillId="0" borderId="12" xfId="1" applyFont="1" applyBorder="1"/>
    <xf numFmtId="43" fontId="0" fillId="0" borderId="14" xfId="1" applyFont="1" applyBorder="1"/>
    <xf numFmtId="43" fontId="2" fillId="0" borderId="15" xfId="1" applyFont="1" applyBorder="1"/>
    <xf numFmtId="43" fontId="0" fillId="0" borderId="2" xfId="1" applyFont="1" applyBorder="1"/>
    <xf numFmtId="43" fontId="0" fillId="0" borderId="5" xfId="1" applyFont="1" applyBorder="1"/>
    <xf numFmtId="0" fontId="0" fillId="0" borderId="19" xfId="0" applyBorder="1"/>
    <xf numFmtId="43" fontId="0" fillId="0" borderId="19" xfId="1" applyFont="1" applyBorder="1"/>
    <xf numFmtId="43" fontId="0" fillId="0" borderId="18" xfId="1" applyFont="1" applyBorder="1"/>
    <xf numFmtId="0" fontId="0" fillId="0" borderId="20" xfId="0" applyBorder="1"/>
    <xf numFmtId="43" fontId="0" fillId="2" borderId="19" xfId="1" applyFont="1" applyFill="1" applyBorder="1"/>
    <xf numFmtId="0" fontId="2" fillId="0" borderId="14" xfId="0" applyFont="1" applyBorder="1"/>
    <xf numFmtId="43" fontId="2" fillId="2" borderId="15" xfId="1" applyFont="1" applyFill="1" applyBorder="1"/>
    <xf numFmtId="43" fontId="2" fillId="0" borderId="14" xfId="1" applyFont="1" applyBorder="1"/>
    <xf numFmtId="43" fontId="2" fillId="0" borderId="7" xfId="1" applyFont="1" applyBorder="1"/>
    <xf numFmtId="0" fontId="2" fillId="0" borderId="9" xfId="0" applyFont="1" applyBorder="1"/>
    <xf numFmtId="0" fontId="2" fillId="0" borderId="0" xfId="0" applyFont="1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43" fontId="0" fillId="0" borderId="15" xfId="1" applyFont="1" applyBorder="1"/>
    <xf numFmtId="0" fontId="0" fillId="0" borderId="18" xfId="0" applyBorder="1"/>
    <xf numFmtId="43" fontId="0" fillId="0" borderId="20" xfId="1" applyFont="1" applyBorder="1"/>
    <xf numFmtId="0" fontId="2" fillId="0" borderId="13" xfId="0" applyFont="1" applyBorder="1"/>
    <xf numFmtId="0" fontId="4" fillId="0" borderId="13" xfId="0" applyFont="1" applyBorder="1"/>
    <xf numFmtId="0" fontId="4" fillId="0" borderId="14" xfId="0" applyFont="1" applyBorder="1"/>
    <xf numFmtId="43" fontId="4" fillId="0" borderId="15" xfId="1" applyFont="1" applyBorder="1"/>
    <xf numFmtId="43" fontId="2" fillId="0" borderId="14" xfId="0" applyNumberFormat="1" applyFont="1" applyBorder="1"/>
    <xf numFmtId="14" fontId="0" fillId="0" borderId="19" xfId="0" applyNumberFormat="1" applyBorder="1"/>
    <xf numFmtId="43" fontId="0" fillId="0" borderId="10" xfId="1" applyFont="1" applyBorder="1"/>
    <xf numFmtId="43" fontId="0" fillId="0" borderId="2" xfId="1" applyFont="1" applyBorder="1" applyAlignment="1">
      <alignment horizontal="center" vertical="center"/>
    </xf>
    <xf numFmtId="43" fontId="0" fillId="0" borderId="5" xfId="1" applyFont="1" applyBorder="1" applyAlignment="1">
      <alignment horizontal="center" vertical="center"/>
    </xf>
    <xf numFmtId="43" fontId="0" fillId="0" borderId="7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3" fontId="3" fillId="0" borderId="2" xfId="1" applyFont="1" applyBorder="1" applyAlignment="1">
      <alignment horizontal="center" vertical="center"/>
    </xf>
    <xf numFmtId="43" fontId="3" fillId="0" borderId="5" xfId="1" applyFont="1" applyBorder="1" applyAlignment="1">
      <alignment horizontal="center" vertical="center"/>
    </xf>
    <xf numFmtId="43" fontId="3" fillId="0" borderId="7" xfId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opLeftCell="A16" zoomScale="85" zoomScaleNormal="85" zoomScaleSheetLayoutView="100" workbookViewId="0">
      <selection activeCell="K30" sqref="K30"/>
    </sheetView>
  </sheetViews>
  <sheetFormatPr defaultRowHeight="15" x14ac:dyDescent="0.25"/>
  <cols>
    <col min="1" max="1" width="5.140625" style="63" bestFit="1" customWidth="1"/>
    <col min="2" max="2" width="9.7109375" style="63" bestFit="1" customWidth="1"/>
    <col min="3" max="3" width="10.42578125" bestFit="1" customWidth="1"/>
    <col min="4" max="4" width="18.28515625" bestFit="1" customWidth="1"/>
    <col min="5" max="5" width="20" customWidth="1"/>
    <col min="6" max="6" width="10" style="1" bestFit="1" customWidth="1"/>
    <col min="7" max="7" width="10.140625" style="1" customWidth="1"/>
    <col min="8" max="8" width="12.5703125" style="1" bestFit="1" customWidth="1"/>
    <col min="10" max="10" width="13.140625" style="1" bestFit="1" customWidth="1"/>
    <col min="11" max="11" width="92.7109375" customWidth="1"/>
    <col min="15" max="15" width="10.42578125" bestFit="1" customWidth="1"/>
    <col min="16" max="16" width="11.7109375" bestFit="1" customWidth="1"/>
  </cols>
  <sheetData>
    <row r="1" spans="1:21" ht="26.25" x14ac:dyDescent="0.4">
      <c r="A1" s="84" t="s">
        <v>58</v>
      </c>
    </row>
    <row r="2" spans="1:21" ht="15.75" thickBot="1" x14ac:dyDescent="0.3"/>
    <row r="3" spans="1:21" ht="15.75" thickBot="1" x14ac:dyDescent="0.3">
      <c r="A3" s="73" t="s">
        <v>0</v>
      </c>
      <c r="B3" s="64" t="s">
        <v>1</v>
      </c>
      <c r="C3" s="44" t="s">
        <v>2</v>
      </c>
      <c r="D3" s="44" t="s">
        <v>3</v>
      </c>
      <c r="E3" s="44" t="s">
        <v>7</v>
      </c>
      <c r="F3" s="45" t="s">
        <v>4</v>
      </c>
      <c r="G3" s="45" t="s">
        <v>5</v>
      </c>
      <c r="H3" s="46" t="s">
        <v>8</v>
      </c>
      <c r="J3" s="33" t="s">
        <v>8</v>
      </c>
      <c r="K3" s="34" t="s">
        <v>28</v>
      </c>
      <c r="M3" s="19" t="s">
        <v>0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4</v>
      </c>
      <c r="T3" s="20" t="s">
        <v>5</v>
      </c>
      <c r="U3" s="21" t="s">
        <v>8</v>
      </c>
    </row>
    <row r="4" spans="1:21" ht="15.75" thickBot="1" x14ac:dyDescent="0.3">
      <c r="A4" s="74"/>
      <c r="B4" s="65"/>
      <c r="C4" s="14"/>
      <c r="D4" s="14"/>
      <c r="E4" s="14"/>
      <c r="F4" s="32"/>
      <c r="G4" s="32"/>
      <c r="H4" s="39">
        <v>0.05</v>
      </c>
      <c r="J4" s="35"/>
      <c r="K4" s="15"/>
      <c r="M4" s="16">
        <v>1</v>
      </c>
      <c r="N4" s="103">
        <v>25925</v>
      </c>
      <c r="O4" s="106">
        <v>45267</v>
      </c>
      <c r="P4" s="17" t="s">
        <v>18</v>
      </c>
      <c r="Q4" s="17" t="s">
        <v>11</v>
      </c>
      <c r="R4" s="17" t="s">
        <v>21</v>
      </c>
      <c r="S4" s="17">
        <v>200</v>
      </c>
      <c r="T4" s="17">
        <v>950</v>
      </c>
      <c r="U4" s="18">
        <f>S4*T4</f>
        <v>190000</v>
      </c>
    </row>
    <row r="5" spans="1:21" x14ac:dyDescent="0.25">
      <c r="A5" s="75">
        <v>1</v>
      </c>
      <c r="B5" s="66">
        <v>458</v>
      </c>
      <c r="C5" s="36">
        <v>45258</v>
      </c>
      <c r="D5" s="23" t="s">
        <v>6</v>
      </c>
      <c r="E5" s="107" t="s">
        <v>26</v>
      </c>
      <c r="F5" s="37">
        <v>474.85</v>
      </c>
      <c r="G5" s="37">
        <v>95</v>
      </c>
      <c r="H5" s="40">
        <f t="shared" ref="H5:H16" si="0">F5*G5*$H$4+F5*G5</f>
        <v>47366.287499999999</v>
      </c>
      <c r="J5" s="112">
        <v>576459</v>
      </c>
      <c r="K5" s="109" t="s">
        <v>25</v>
      </c>
      <c r="M5" s="11">
        <v>2</v>
      </c>
      <c r="N5" s="104"/>
      <c r="O5" s="104"/>
      <c r="P5" s="2" t="s">
        <v>18</v>
      </c>
      <c r="Q5" s="2" t="s">
        <v>6</v>
      </c>
      <c r="R5" s="2" t="s">
        <v>21</v>
      </c>
      <c r="S5" s="2">
        <v>150</v>
      </c>
      <c r="T5" s="2">
        <v>950</v>
      </c>
      <c r="U5" s="12">
        <f t="shared" ref="U5:U6" si="1">S5*T5</f>
        <v>142500</v>
      </c>
    </row>
    <row r="6" spans="1:21" ht="15.75" thickBot="1" x14ac:dyDescent="0.3">
      <c r="A6" s="76">
        <v>2</v>
      </c>
      <c r="B6" s="67">
        <v>468</v>
      </c>
      <c r="C6" s="5">
        <v>45260</v>
      </c>
      <c r="D6" s="4" t="s">
        <v>11</v>
      </c>
      <c r="E6" s="107"/>
      <c r="F6" s="6">
        <v>658.05</v>
      </c>
      <c r="G6" s="6">
        <v>95</v>
      </c>
      <c r="H6" s="41">
        <f t="shared" si="0"/>
        <v>65640.487499999988</v>
      </c>
      <c r="J6" s="113"/>
      <c r="K6" s="110"/>
      <c r="M6" s="13">
        <v>3</v>
      </c>
      <c r="N6" s="105"/>
      <c r="O6" s="105"/>
      <c r="P6" s="14" t="s">
        <v>19</v>
      </c>
      <c r="Q6" s="14" t="s">
        <v>20</v>
      </c>
      <c r="R6" s="14" t="s">
        <v>21</v>
      </c>
      <c r="S6" s="14">
        <v>210</v>
      </c>
      <c r="T6" s="14">
        <v>1080</v>
      </c>
      <c r="U6" s="15">
        <f t="shared" si="1"/>
        <v>226800</v>
      </c>
    </row>
    <row r="7" spans="1:21" x14ac:dyDescent="0.25">
      <c r="A7" s="76">
        <v>3</v>
      </c>
      <c r="B7" s="67">
        <v>466</v>
      </c>
      <c r="C7" s="5">
        <v>45260</v>
      </c>
      <c r="D7" s="4" t="s">
        <v>12</v>
      </c>
      <c r="E7" s="107"/>
      <c r="F7" s="6">
        <v>793.6</v>
      </c>
      <c r="G7" s="6">
        <v>95</v>
      </c>
      <c r="H7" s="41">
        <f t="shared" si="0"/>
        <v>79161.600000000006</v>
      </c>
      <c r="J7" s="113"/>
      <c r="K7" s="110"/>
      <c r="M7" s="8"/>
      <c r="N7" s="9"/>
      <c r="O7" s="9"/>
      <c r="P7" s="9"/>
      <c r="Q7" s="9"/>
      <c r="R7" s="9"/>
      <c r="S7" s="9" t="s">
        <v>23</v>
      </c>
      <c r="T7" s="9"/>
      <c r="U7" s="10">
        <f>SUM(U4:U6)</f>
        <v>559300</v>
      </c>
    </row>
    <row r="8" spans="1:21" x14ac:dyDescent="0.25">
      <c r="A8" s="76">
        <v>4</v>
      </c>
      <c r="B8" s="67">
        <v>462</v>
      </c>
      <c r="C8" s="5">
        <v>45259</v>
      </c>
      <c r="D8" s="4" t="s">
        <v>6</v>
      </c>
      <c r="E8" s="107"/>
      <c r="F8" s="6">
        <v>723</v>
      </c>
      <c r="G8" s="6">
        <v>95</v>
      </c>
      <c r="H8" s="41">
        <f t="shared" si="0"/>
        <v>72119.25</v>
      </c>
      <c r="J8" s="113"/>
      <c r="K8" s="110"/>
      <c r="M8" s="11"/>
      <c r="N8" s="2"/>
      <c r="O8" s="2"/>
      <c r="P8" s="2"/>
      <c r="Q8" s="2"/>
      <c r="R8" s="2"/>
      <c r="S8" s="2" t="s">
        <v>22</v>
      </c>
      <c r="T8" s="7">
        <v>0.05</v>
      </c>
      <c r="U8" s="12">
        <f>U7*T8</f>
        <v>27965</v>
      </c>
    </row>
    <row r="9" spans="1:21" ht="15.75" thickBot="1" x14ac:dyDescent="0.3">
      <c r="A9" s="76">
        <v>5</v>
      </c>
      <c r="B9" s="67">
        <v>457</v>
      </c>
      <c r="C9" s="5">
        <v>45258</v>
      </c>
      <c r="D9" s="4" t="s">
        <v>10</v>
      </c>
      <c r="E9" s="107"/>
      <c r="F9" s="6">
        <v>574.4</v>
      </c>
      <c r="G9" s="6">
        <v>108</v>
      </c>
      <c r="H9" s="41">
        <f t="shared" si="0"/>
        <v>65136.959999999999</v>
      </c>
      <c r="J9" s="113"/>
      <c r="K9" s="110"/>
      <c r="M9" s="13"/>
      <c r="N9" s="14"/>
      <c r="O9" s="14"/>
      <c r="P9" s="14"/>
      <c r="Q9" s="14"/>
      <c r="R9" s="14"/>
      <c r="S9" s="14" t="s">
        <v>24</v>
      </c>
      <c r="T9" s="14"/>
      <c r="U9" s="15">
        <f>U7+U8</f>
        <v>587265</v>
      </c>
    </row>
    <row r="10" spans="1:21" x14ac:dyDescent="0.25">
      <c r="A10" s="76">
        <v>6</v>
      </c>
      <c r="B10" s="67">
        <v>450</v>
      </c>
      <c r="C10" s="5">
        <v>45258</v>
      </c>
      <c r="D10" s="4" t="s">
        <v>6</v>
      </c>
      <c r="E10" s="107"/>
      <c r="F10" s="6">
        <v>776</v>
      </c>
      <c r="G10" s="6">
        <v>95</v>
      </c>
      <c r="H10" s="41">
        <f t="shared" si="0"/>
        <v>77406</v>
      </c>
      <c r="J10" s="113"/>
      <c r="K10" s="110"/>
    </row>
    <row r="11" spans="1:21" x14ac:dyDescent="0.25">
      <c r="A11" s="76">
        <v>7</v>
      </c>
      <c r="B11" s="67">
        <v>449</v>
      </c>
      <c r="C11" s="5">
        <v>45258</v>
      </c>
      <c r="D11" s="4" t="s">
        <v>10</v>
      </c>
      <c r="E11" s="107"/>
      <c r="F11" s="6">
        <v>748</v>
      </c>
      <c r="G11" s="6">
        <v>108</v>
      </c>
      <c r="H11" s="41">
        <f t="shared" si="0"/>
        <v>84823.2</v>
      </c>
      <c r="J11" s="113"/>
      <c r="K11" s="110"/>
    </row>
    <row r="12" spans="1:21" ht="16.5" thickBot="1" x14ac:dyDescent="0.3">
      <c r="A12" s="77">
        <v>8</v>
      </c>
      <c r="B12" s="68">
        <v>467</v>
      </c>
      <c r="C12" s="27">
        <v>45260</v>
      </c>
      <c r="D12" s="26" t="s">
        <v>10</v>
      </c>
      <c r="E12" s="108"/>
      <c r="F12" s="28">
        <v>747.85</v>
      </c>
      <c r="G12" s="28">
        <v>108</v>
      </c>
      <c r="H12" s="42">
        <f t="shared" si="0"/>
        <v>84806.19</v>
      </c>
      <c r="J12" s="114"/>
      <c r="K12" s="111"/>
      <c r="M12" s="85" t="s">
        <v>55</v>
      </c>
    </row>
    <row r="13" spans="1:21" x14ac:dyDescent="0.25">
      <c r="A13" s="78">
        <v>9</v>
      </c>
      <c r="B13" s="69">
        <v>507</v>
      </c>
      <c r="C13" s="29">
        <v>45276</v>
      </c>
      <c r="D13" s="9" t="s">
        <v>10</v>
      </c>
      <c r="E13" s="9" t="s">
        <v>41</v>
      </c>
      <c r="F13" s="30">
        <v>664.25</v>
      </c>
      <c r="G13" s="30">
        <v>108</v>
      </c>
      <c r="H13" s="38">
        <f t="shared" si="0"/>
        <v>75325.95</v>
      </c>
      <c r="J13" s="97">
        <v>510634</v>
      </c>
      <c r="K13" s="100" t="s">
        <v>27</v>
      </c>
    </row>
    <row r="14" spans="1:21" x14ac:dyDescent="0.25">
      <c r="A14" s="76">
        <v>10</v>
      </c>
      <c r="B14" s="70">
        <v>509</v>
      </c>
      <c r="C14" s="22">
        <v>45277</v>
      </c>
      <c r="D14" s="2" t="s">
        <v>10</v>
      </c>
      <c r="E14" s="2" t="s">
        <v>35</v>
      </c>
      <c r="F14" s="3">
        <v>641.20000000000005</v>
      </c>
      <c r="G14" s="3">
        <v>108</v>
      </c>
      <c r="H14" s="43">
        <f t="shared" si="0"/>
        <v>72712.08</v>
      </c>
      <c r="J14" s="98"/>
      <c r="K14" s="101"/>
    </row>
    <row r="15" spans="1:21" x14ac:dyDescent="0.25">
      <c r="A15" s="76">
        <v>11</v>
      </c>
      <c r="B15" s="70">
        <v>518</v>
      </c>
      <c r="C15" s="22">
        <v>45279</v>
      </c>
      <c r="D15" s="2" t="s">
        <v>10</v>
      </c>
      <c r="E15" s="2" t="s">
        <v>9</v>
      </c>
      <c r="F15" s="3">
        <v>808</v>
      </c>
      <c r="G15" s="3">
        <v>108</v>
      </c>
      <c r="H15" s="43">
        <f t="shared" si="0"/>
        <v>91627.199999999997</v>
      </c>
      <c r="J15" s="98"/>
      <c r="K15" s="101"/>
    </row>
    <row r="16" spans="1:21" x14ac:dyDescent="0.25">
      <c r="A16" s="76">
        <v>12</v>
      </c>
      <c r="B16" s="70">
        <v>506</v>
      </c>
      <c r="C16" s="22">
        <v>45276</v>
      </c>
      <c r="D16" s="2" t="s">
        <v>11</v>
      </c>
      <c r="E16" s="2" t="s">
        <v>41</v>
      </c>
      <c r="F16" s="3">
        <v>371.5</v>
      </c>
      <c r="G16" s="3">
        <v>90</v>
      </c>
      <c r="H16" s="43">
        <f t="shared" si="0"/>
        <v>35106.75</v>
      </c>
      <c r="J16" s="98"/>
      <c r="K16" s="101"/>
    </row>
    <row r="17" spans="1:11" x14ac:dyDescent="0.25">
      <c r="A17" s="76">
        <v>13</v>
      </c>
      <c r="B17" s="70">
        <v>504</v>
      </c>
      <c r="C17" s="22">
        <v>45275</v>
      </c>
      <c r="D17" s="2" t="s">
        <v>11</v>
      </c>
      <c r="E17" s="2" t="s">
        <v>41</v>
      </c>
      <c r="F17" s="3">
        <v>613.6</v>
      </c>
      <c r="G17" s="3">
        <v>90</v>
      </c>
      <c r="H17" s="43">
        <f t="shared" ref="H17:H42" si="2">F17*G17*$H$4+F17*G17</f>
        <v>57985.2</v>
      </c>
      <c r="J17" s="98"/>
      <c r="K17" s="101"/>
    </row>
    <row r="18" spans="1:11" x14ac:dyDescent="0.25">
      <c r="A18" s="76">
        <v>14</v>
      </c>
      <c r="B18" s="70">
        <v>501</v>
      </c>
      <c r="C18" s="22">
        <v>45275</v>
      </c>
      <c r="D18" s="2" t="s">
        <v>6</v>
      </c>
      <c r="E18" s="2" t="s">
        <v>35</v>
      </c>
      <c r="F18" s="3">
        <v>629</v>
      </c>
      <c r="G18" s="3">
        <v>90</v>
      </c>
      <c r="H18" s="43">
        <f t="shared" si="2"/>
        <v>59440.5</v>
      </c>
      <c r="J18" s="98"/>
      <c r="K18" s="101"/>
    </row>
    <row r="19" spans="1:11" x14ac:dyDescent="0.25">
      <c r="A19" s="76">
        <v>15</v>
      </c>
      <c r="B19" s="70">
        <v>499</v>
      </c>
      <c r="C19" s="22">
        <v>45274</v>
      </c>
      <c r="D19" s="2" t="s">
        <v>11</v>
      </c>
      <c r="E19" s="2" t="s">
        <v>35</v>
      </c>
      <c r="F19" s="3">
        <v>645.29999999999995</v>
      </c>
      <c r="G19" s="3">
        <v>90</v>
      </c>
      <c r="H19" s="43">
        <f t="shared" si="2"/>
        <v>60980.849999999991</v>
      </c>
      <c r="J19" s="98"/>
      <c r="K19" s="101"/>
    </row>
    <row r="20" spans="1:11" ht="15.75" thickBot="1" x14ac:dyDescent="0.3">
      <c r="A20" s="77">
        <v>16</v>
      </c>
      <c r="B20" s="65">
        <v>498</v>
      </c>
      <c r="C20" s="31">
        <v>45274</v>
      </c>
      <c r="D20" s="14" t="s">
        <v>12</v>
      </c>
      <c r="E20" s="14" t="s">
        <v>9</v>
      </c>
      <c r="F20" s="32">
        <v>608</v>
      </c>
      <c r="G20" s="32">
        <v>90</v>
      </c>
      <c r="H20" s="39">
        <f t="shared" si="2"/>
        <v>57456</v>
      </c>
      <c r="J20" s="99"/>
      <c r="K20" s="102"/>
    </row>
    <row r="21" spans="1:11" x14ac:dyDescent="0.25">
      <c r="A21" s="78">
        <v>19</v>
      </c>
      <c r="B21" s="69">
        <v>535</v>
      </c>
      <c r="C21" s="29">
        <v>45283</v>
      </c>
      <c r="D21" s="9" t="s">
        <v>10</v>
      </c>
      <c r="E21" s="9" t="s">
        <v>33</v>
      </c>
      <c r="F21" s="30">
        <v>468.85</v>
      </c>
      <c r="G21" s="30">
        <v>105</v>
      </c>
      <c r="H21" s="38">
        <f>F21*G21*$H$4+F21*G21</f>
        <v>51690.712500000001</v>
      </c>
      <c r="J21" s="50">
        <v>200000</v>
      </c>
      <c r="K21" s="10" t="s">
        <v>57</v>
      </c>
    </row>
    <row r="22" spans="1:11" x14ac:dyDescent="0.25">
      <c r="A22" s="75">
        <v>17</v>
      </c>
      <c r="B22" s="71">
        <v>537</v>
      </c>
      <c r="C22" s="24">
        <v>45283</v>
      </c>
      <c r="D22" s="17" t="s">
        <v>11</v>
      </c>
      <c r="E22" s="17" t="s">
        <v>33</v>
      </c>
      <c r="F22" s="25">
        <v>715.1</v>
      </c>
      <c r="G22" s="25">
        <v>93</v>
      </c>
      <c r="H22" s="47">
        <f t="shared" si="2"/>
        <v>69829.514999999999</v>
      </c>
      <c r="J22" s="51">
        <v>200000</v>
      </c>
      <c r="K22" s="12" t="s">
        <v>32</v>
      </c>
    </row>
    <row r="23" spans="1:11" ht="15.75" thickBot="1" x14ac:dyDescent="0.3">
      <c r="A23" s="76">
        <v>18</v>
      </c>
      <c r="B23" s="70">
        <v>539</v>
      </c>
      <c r="C23" s="22">
        <v>45284</v>
      </c>
      <c r="D23" s="2" t="s">
        <v>6</v>
      </c>
      <c r="E23" s="2" t="s">
        <v>33</v>
      </c>
      <c r="F23" s="3">
        <v>691.2</v>
      </c>
      <c r="G23" s="3">
        <v>93</v>
      </c>
      <c r="H23" s="43">
        <f t="shared" si="2"/>
        <v>67495.680000000008</v>
      </c>
      <c r="J23" s="35">
        <v>250000</v>
      </c>
      <c r="K23" s="15" t="s">
        <v>72</v>
      </c>
    </row>
    <row r="24" spans="1:11" x14ac:dyDescent="0.25">
      <c r="A24" s="76">
        <v>20</v>
      </c>
      <c r="B24" s="70">
        <v>570</v>
      </c>
      <c r="C24" s="22">
        <v>45295</v>
      </c>
      <c r="D24" s="2" t="s">
        <v>11</v>
      </c>
      <c r="E24" s="2" t="s">
        <v>34</v>
      </c>
      <c r="F24" s="3">
        <v>74.2</v>
      </c>
      <c r="G24" s="3">
        <v>93</v>
      </c>
      <c r="H24" s="43">
        <f t="shared" si="2"/>
        <v>7245.63</v>
      </c>
      <c r="J24" s="96">
        <v>100000</v>
      </c>
      <c r="K24" s="18" t="s">
        <v>73</v>
      </c>
    </row>
    <row r="25" spans="1:11" x14ac:dyDescent="0.25">
      <c r="A25" s="76">
        <v>21</v>
      </c>
      <c r="B25" s="70">
        <v>571</v>
      </c>
      <c r="C25" s="22">
        <v>45295</v>
      </c>
      <c r="D25" s="2" t="s">
        <v>29</v>
      </c>
      <c r="E25" s="2" t="s">
        <v>34</v>
      </c>
      <c r="F25" s="3">
        <v>72.650000000000006</v>
      </c>
      <c r="G25" s="3">
        <v>105</v>
      </c>
      <c r="H25" s="43">
        <f t="shared" si="2"/>
        <v>8009.6625000000013</v>
      </c>
      <c r="J25" s="51"/>
      <c r="K25" s="12"/>
    </row>
    <row r="26" spans="1:11" x14ac:dyDescent="0.25">
      <c r="A26" s="76">
        <v>22</v>
      </c>
      <c r="B26" s="70">
        <v>572</v>
      </c>
      <c r="C26" s="22">
        <v>45296</v>
      </c>
      <c r="D26" s="2" t="s">
        <v>11</v>
      </c>
      <c r="E26" s="2" t="s">
        <v>34</v>
      </c>
      <c r="F26" s="3">
        <v>76.400000000000006</v>
      </c>
      <c r="G26" s="3">
        <v>93</v>
      </c>
      <c r="H26" s="43">
        <f t="shared" si="2"/>
        <v>7460.4600000000009</v>
      </c>
      <c r="J26" s="51"/>
      <c r="K26" s="12"/>
    </row>
    <row r="27" spans="1:11" x14ac:dyDescent="0.25">
      <c r="A27" s="76">
        <v>23</v>
      </c>
      <c r="B27" s="70">
        <v>575</v>
      </c>
      <c r="C27" s="22">
        <v>45297</v>
      </c>
      <c r="D27" s="2" t="s">
        <v>30</v>
      </c>
      <c r="E27" s="2" t="s">
        <v>34</v>
      </c>
      <c r="F27" s="3">
        <v>101.6</v>
      </c>
      <c r="G27" s="3">
        <v>105</v>
      </c>
      <c r="H27" s="43">
        <f t="shared" si="2"/>
        <v>11201.4</v>
      </c>
      <c r="J27" s="51"/>
      <c r="K27" s="12"/>
    </row>
    <row r="28" spans="1:11" x14ac:dyDescent="0.25">
      <c r="A28" s="76">
        <v>24</v>
      </c>
      <c r="B28" s="70">
        <v>610</v>
      </c>
      <c r="C28" s="22">
        <v>45313</v>
      </c>
      <c r="D28" s="2" t="s">
        <v>10</v>
      </c>
      <c r="E28" s="2" t="s">
        <v>33</v>
      </c>
      <c r="F28" s="3">
        <v>358</v>
      </c>
      <c r="G28" s="3">
        <v>105</v>
      </c>
      <c r="H28" s="43">
        <f t="shared" si="2"/>
        <v>39469.5</v>
      </c>
      <c r="J28" s="51"/>
      <c r="K28" s="12"/>
    </row>
    <row r="29" spans="1:11" x14ac:dyDescent="0.25">
      <c r="A29" s="76">
        <v>25</v>
      </c>
      <c r="B29" s="70">
        <v>610</v>
      </c>
      <c r="C29" s="22">
        <v>45313</v>
      </c>
      <c r="D29" s="2" t="s">
        <v>31</v>
      </c>
      <c r="E29" s="2" t="s">
        <v>33</v>
      </c>
      <c r="F29" s="3">
        <v>358</v>
      </c>
      <c r="G29" s="3">
        <v>93</v>
      </c>
      <c r="H29" s="43">
        <f t="shared" si="2"/>
        <v>34958.699999999997</v>
      </c>
      <c r="J29" s="51"/>
      <c r="K29" s="12"/>
    </row>
    <row r="30" spans="1:11" x14ac:dyDescent="0.25">
      <c r="A30" s="76">
        <v>26</v>
      </c>
      <c r="B30" s="70">
        <v>611</v>
      </c>
      <c r="C30" s="22">
        <v>45313</v>
      </c>
      <c r="D30" s="2" t="s">
        <v>10</v>
      </c>
      <c r="E30" s="2" t="s">
        <v>35</v>
      </c>
      <c r="F30" s="3">
        <v>356.35</v>
      </c>
      <c r="G30" s="3">
        <v>105</v>
      </c>
      <c r="H30" s="43">
        <f t="shared" si="2"/>
        <v>39287.587500000001</v>
      </c>
      <c r="J30" s="51"/>
      <c r="K30" s="12"/>
    </row>
    <row r="31" spans="1:11" ht="15.75" thickBot="1" x14ac:dyDescent="0.3">
      <c r="A31" s="77">
        <v>27</v>
      </c>
      <c r="B31" s="65">
        <v>611</v>
      </c>
      <c r="C31" s="31">
        <v>45313</v>
      </c>
      <c r="D31" s="14" t="s">
        <v>42</v>
      </c>
      <c r="E31" s="14" t="s">
        <v>35</v>
      </c>
      <c r="F31" s="32">
        <v>356.35</v>
      </c>
      <c r="G31" s="32">
        <v>93</v>
      </c>
      <c r="H31" s="39">
        <f t="shared" si="2"/>
        <v>34797.577499999999</v>
      </c>
      <c r="J31" s="51"/>
      <c r="K31" s="12"/>
    </row>
    <row r="32" spans="1:11" x14ac:dyDescent="0.25">
      <c r="A32" s="78">
        <v>28</v>
      </c>
      <c r="B32" s="69">
        <v>618</v>
      </c>
      <c r="C32" s="29">
        <v>45319</v>
      </c>
      <c r="D32" s="9" t="s">
        <v>11</v>
      </c>
      <c r="E32" s="9" t="s">
        <v>36</v>
      </c>
      <c r="F32" s="30">
        <v>799</v>
      </c>
      <c r="G32" s="30">
        <v>93</v>
      </c>
      <c r="H32" s="38">
        <f t="shared" si="2"/>
        <v>78022.350000000006</v>
      </c>
      <c r="J32" s="51"/>
      <c r="K32" s="12"/>
    </row>
    <row r="33" spans="1:11" x14ac:dyDescent="0.25">
      <c r="A33" s="76">
        <v>29</v>
      </c>
      <c r="B33" s="70">
        <v>620</v>
      </c>
      <c r="C33" s="22">
        <v>45320</v>
      </c>
      <c r="D33" s="2" t="s">
        <v>11</v>
      </c>
      <c r="E33" s="2" t="s">
        <v>37</v>
      </c>
      <c r="F33" s="3">
        <v>686.4</v>
      </c>
      <c r="G33" s="3">
        <v>93</v>
      </c>
      <c r="H33" s="43">
        <f t="shared" si="2"/>
        <v>67026.959999999992</v>
      </c>
      <c r="J33" s="51"/>
      <c r="K33" s="12"/>
    </row>
    <row r="34" spans="1:11" x14ac:dyDescent="0.25">
      <c r="A34" s="76">
        <v>30</v>
      </c>
      <c r="B34" s="70">
        <v>621</v>
      </c>
      <c r="C34" s="22">
        <v>45320</v>
      </c>
      <c r="D34" s="2" t="s">
        <v>10</v>
      </c>
      <c r="E34" s="2" t="s">
        <v>38</v>
      </c>
      <c r="F34" s="3">
        <v>377.55</v>
      </c>
      <c r="G34" s="3">
        <v>105</v>
      </c>
      <c r="H34" s="43">
        <f t="shared" si="2"/>
        <v>41624.887499999997</v>
      </c>
      <c r="J34" s="51"/>
      <c r="K34" s="12"/>
    </row>
    <row r="35" spans="1:11" x14ac:dyDescent="0.25">
      <c r="A35" s="76">
        <v>31</v>
      </c>
      <c r="B35" s="70">
        <v>621</v>
      </c>
      <c r="C35" s="22">
        <v>45320</v>
      </c>
      <c r="D35" s="2" t="s">
        <v>11</v>
      </c>
      <c r="E35" s="2" t="s">
        <v>38</v>
      </c>
      <c r="F35" s="3">
        <v>377.55</v>
      </c>
      <c r="G35" s="3">
        <v>93</v>
      </c>
      <c r="H35" s="43">
        <f t="shared" si="2"/>
        <v>36867.7575</v>
      </c>
      <c r="J35" s="51"/>
      <c r="K35" s="12"/>
    </row>
    <row r="36" spans="1:11" x14ac:dyDescent="0.25">
      <c r="A36" s="76">
        <v>32</v>
      </c>
      <c r="B36" s="70">
        <v>622</v>
      </c>
      <c r="C36" s="22">
        <v>45320</v>
      </c>
      <c r="D36" s="2" t="s">
        <v>10</v>
      </c>
      <c r="E36" s="2" t="s">
        <v>37</v>
      </c>
      <c r="F36" s="3">
        <v>671.5</v>
      </c>
      <c r="G36" s="3">
        <v>105</v>
      </c>
      <c r="H36" s="43">
        <f t="shared" si="2"/>
        <v>74032.875</v>
      </c>
      <c r="J36" s="51"/>
      <c r="K36" s="12"/>
    </row>
    <row r="37" spans="1:11" x14ac:dyDescent="0.25">
      <c r="A37" s="76">
        <v>33</v>
      </c>
      <c r="B37" s="70">
        <v>624</v>
      </c>
      <c r="C37" s="22">
        <v>45322</v>
      </c>
      <c r="D37" s="2" t="s">
        <v>11</v>
      </c>
      <c r="E37" s="2" t="s">
        <v>39</v>
      </c>
      <c r="F37" s="3">
        <v>379.5</v>
      </c>
      <c r="G37" s="3">
        <v>93</v>
      </c>
      <c r="H37" s="43">
        <f t="shared" si="2"/>
        <v>37058.175000000003</v>
      </c>
      <c r="J37" s="51"/>
      <c r="K37" s="12"/>
    </row>
    <row r="38" spans="1:11" x14ac:dyDescent="0.25">
      <c r="A38" s="76">
        <v>34</v>
      </c>
      <c r="B38" s="70">
        <v>624</v>
      </c>
      <c r="C38" s="22">
        <v>45322</v>
      </c>
      <c r="D38" s="2" t="s">
        <v>10</v>
      </c>
      <c r="E38" s="2" t="s">
        <v>39</v>
      </c>
      <c r="F38" s="3">
        <v>379.5</v>
      </c>
      <c r="G38" s="3">
        <v>105</v>
      </c>
      <c r="H38" s="43">
        <f t="shared" si="2"/>
        <v>41839.875</v>
      </c>
      <c r="J38" s="51"/>
      <c r="K38" s="12"/>
    </row>
    <row r="39" spans="1:11" ht="15.75" thickBot="1" x14ac:dyDescent="0.3">
      <c r="A39" s="77">
        <v>35</v>
      </c>
      <c r="B39" s="65">
        <v>631</v>
      </c>
      <c r="C39" s="31">
        <v>45323</v>
      </c>
      <c r="D39" s="14" t="s">
        <v>6</v>
      </c>
      <c r="E39" s="14" t="s">
        <v>40</v>
      </c>
      <c r="F39" s="32">
        <v>572.1</v>
      </c>
      <c r="G39" s="32">
        <v>93</v>
      </c>
      <c r="H39" s="39">
        <f t="shared" si="2"/>
        <v>55865.565000000002</v>
      </c>
      <c r="J39" s="51"/>
      <c r="K39" s="12"/>
    </row>
    <row r="40" spans="1:11" x14ac:dyDescent="0.25">
      <c r="A40" s="78">
        <v>36</v>
      </c>
      <c r="B40" s="69"/>
      <c r="C40" s="9"/>
      <c r="D40" s="9"/>
      <c r="E40" s="9"/>
      <c r="F40" s="30"/>
      <c r="G40" s="30"/>
      <c r="H40" s="38">
        <f t="shared" si="2"/>
        <v>0</v>
      </c>
      <c r="J40" s="51"/>
      <c r="K40" s="12"/>
    </row>
    <row r="41" spans="1:11" x14ac:dyDescent="0.25">
      <c r="A41" s="76">
        <v>37</v>
      </c>
      <c r="B41" s="70"/>
      <c r="C41" s="2"/>
      <c r="D41" s="2"/>
      <c r="E41" s="2"/>
      <c r="F41" s="3"/>
      <c r="G41" s="3"/>
      <c r="H41" s="43">
        <f t="shared" si="2"/>
        <v>0</v>
      </c>
      <c r="J41" s="51"/>
      <c r="K41" s="12"/>
    </row>
    <row r="42" spans="1:11" x14ac:dyDescent="0.25">
      <c r="A42" s="76">
        <v>38</v>
      </c>
      <c r="B42" s="70"/>
      <c r="C42" s="2"/>
      <c r="D42" s="2"/>
      <c r="E42" s="2"/>
      <c r="F42" s="3"/>
      <c r="G42" s="3"/>
      <c r="H42" s="43">
        <f t="shared" si="2"/>
        <v>0</v>
      </c>
      <c r="J42" s="51"/>
      <c r="K42" s="12"/>
    </row>
    <row r="43" spans="1:11" x14ac:dyDescent="0.25">
      <c r="A43" s="79"/>
      <c r="B43" s="70"/>
      <c r="C43" s="2"/>
      <c r="D43" s="2"/>
      <c r="E43" s="2"/>
      <c r="F43" s="3"/>
      <c r="G43" s="3"/>
      <c r="H43" s="43"/>
      <c r="J43" s="51"/>
      <c r="K43" s="12"/>
    </row>
    <row r="44" spans="1:11" x14ac:dyDescent="0.25">
      <c r="A44" s="79"/>
      <c r="B44" s="70"/>
      <c r="C44" s="2"/>
      <c r="D44" s="2"/>
      <c r="E44" s="2"/>
      <c r="F44" s="3"/>
      <c r="G44" s="3"/>
      <c r="H44" s="43"/>
      <c r="J44" s="51"/>
      <c r="K44" s="12"/>
    </row>
    <row r="45" spans="1:11" x14ac:dyDescent="0.25">
      <c r="A45" s="79"/>
      <c r="B45" s="70"/>
      <c r="C45" s="2"/>
      <c r="D45" s="2"/>
      <c r="E45" s="2"/>
      <c r="F45" s="3"/>
      <c r="G45" s="3"/>
      <c r="H45" s="43"/>
      <c r="J45" s="51"/>
      <c r="K45" s="12"/>
    </row>
    <row r="46" spans="1:11" x14ac:dyDescent="0.25">
      <c r="A46" s="79"/>
      <c r="B46" s="70"/>
      <c r="C46" s="2"/>
      <c r="D46" s="2"/>
      <c r="E46" s="2"/>
      <c r="F46" s="3"/>
      <c r="G46" s="3"/>
      <c r="H46" s="43"/>
      <c r="J46" s="51"/>
      <c r="K46" s="12"/>
    </row>
    <row r="47" spans="1:11" x14ac:dyDescent="0.25">
      <c r="A47" s="79"/>
      <c r="B47" s="70"/>
      <c r="C47" s="2"/>
      <c r="D47" s="2"/>
      <c r="E47" s="2"/>
      <c r="F47" s="3"/>
      <c r="G47" s="3"/>
      <c r="H47" s="43"/>
      <c r="J47" s="51"/>
      <c r="K47" s="12"/>
    </row>
    <row r="48" spans="1:11" x14ac:dyDescent="0.25">
      <c r="A48" s="79"/>
      <c r="B48" s="70"/>
      <c r="C48" s="2"/>
      <c r="D48" s="2"/>
      <c r="E48" s="2"/>
      <c r="F48" s="3"/>
      <c r="G48" s="3"/>
      <c r="H48" s="43"/>
      <c r="J48" s="51"/>
      <c r="K48" s="12"/>
    </row>
    <row r="49" spans="1:11" x14ac:dyDescent="0.25">
      <c r="A49" s="79"/>
      <c r="B49" s="70"/>
      <c r="C49" s="2"/>
      <c r="D49" s="2"/>
      <c r="E49" s="2"/>
      <c r="F49" s="3"/>
      <c r="G49" s="3"/>
      <c r="H49" s="43"/>
      <c r="J49" s="51"/>
      <c r="K49" s="12"/>
    </row>
    <row r="50" spans="1:11" ht="15.75" thickBot="1" x14ac:dyDescent="0.3">
      <c r="A50" s="74"/>
      <c r="B50" s="65"/>
      <c r="C50" s="14"/>
      <c r="D50" s="14"/>
      <c r="E50" s="14"/>
      <c r="F50" s="32"/>
      <c r="G50" s="32"/>
      <c r="H50" s="39"/>
      <c r="J50" s="54"/>
      <c r="K50" s="55"/>
    </row>
    <row r="51" spans="1:11" ht="15.75" thickBot="1" x14ac:dyDescent="0.3">
      <c r="A51" s="80"/>
      <c r="B51" s="72"/>
      <c r="C51" s="20"/>
      <c r="D51" s="20"/>
      <c r="E51" s="20"/>
      <c r="F51" s="59">
        <f>SUM(F5:F50)</f>
        <v>18348.399999999998</v>
      </c>
      <c r="G51" s="48"/>
      <c r="H51" s="49">
        <f>SUM(H4:H50)</f>
        <v>1890879.4249999991</v>
      </c>
      <c r="J51" s="33">
        <f>SUM(J5:J50)</f>
        <v>1837093</v>
      </c>
      <c r="K51" s="34" t="s">
        <v>54</v>
      </c>
    </row>
    <row r="52" spans="1:11" ht="15.75" thickBot="1" x14ac:dyDescent="0.3">
      <c r="J52" s="60">
        <f>H51-J51</f>
        <v>53786.424999999115</v>
      </c>
      <c r="K52" s="61" t="s">
        <v>53</v>
      </c>
    </row>
    <row r="53" spans="1:11" x14ac:dyDescent="0.25">
      <c r="K53" s="62"/>
    </row>
  </sheetData>
  <autoFilter ref="A3:H3"/>
  <mergeCells count="7">
    <mergeCell ref="J13:J20"/>
    <mergeCell ref="K13:K20"/>
    <mergeCell ref="N4:N6"/>
    <mergeCell ref="O4:O6"/>
    <mergeCell ref="E5:E12"/>
    <mergeCell ref="K5:K12"/>
    <mergeCell ref="J5:J12"/>
  </mergeCells>
  <pageMargins left="0.7" right="0.7" top="0.75" bottom="0.75" header="0.3" footer="0.3"/>
  <pageSetup paperSize="9" scale="2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"/>
  <sheetViews>
    <sheetView tabSelected="1" zoomScale="85" zoomScaleNormal="85" workbookViewId="0">
      <pane ySplit="3" topLeftCell="A4" activePane="bottomLeft" state="frozen"/>
      <selection pane="bottomLeft"/>
    </sheetView>
  </sheetViews>
  <sheetFormatPr defaultRowHeight="15" x14ac:dyDescent="0.25"/>
  <cols>
    <col min="1" max="1" width="5.140625" style="63" bestFit="1" customWidth="1"/>
    <col min="2" max="2" width="9.7109375" style="63" bestFit="1" customWidth="1"/>
    <col min="3" max="3" width="10.42578125" bestFit="1" customWidth="1"/>
    <col min="4" max="4" width="31" bestFit="1" customWidth="1"/>
    <col min="5" max="5" width="13.85546875" customWidth="1"/>
    <col min="6" max="6" width="11.5703125" style="1" bestFit="1" customWidth="1"/>
    <col min="7" max="7" width="7.5703125" style="1" bestFit="1" customWidth="1"/>
    <col min="8" max="8" width="12.5703125" bestFit="1" customWidth="1"/>
    <col min="9" max="9" width="10.28515625" bestFit="1" customWidth="1"/>
    <col min="10" max="10" width="13.140625" style="1" bestFit="1" customWidth="1"/>
    <col min="11" max="11" width="89.5703125" bestFit="1" customWidth="1"/>
  </cols>
  <sheetData>
    <row r="1" spans="1:13" ht="26.25" x14ac:dyDescent="0.4">
      <c r="A1" s="84" t="s">
        <v>69</v>
      </c>
    </row>
    <row r="2" spans="1:13" ht="15.75" thickBot="1" x14ac:dyDescent="0.3">
      <c r="I2" s="62" t="s">
        <v>75</v>
      </c>
    </row>
    <row r="3" spans="1:13" ht="18.75" x14ac:dyDescent="0.3">
      <c r="A3" s="73" t="s">
        <v>0</v>
      </c>
      <c r="B3" s="64" t="s">
        <v>1</v>
      </c>
      <c r="C3" s="44" t="s">
        <v>2</v>
      </c>
      <c r="D3" s="44" t="s">
        <v>3</v>
      </c>
      <c r="E3" s="44" t="s">
        <v>7</v>
      </c>
      <c r="F3" s="45" t="s">
        <v>4</v>
      </c>
      <c r="G3" s="45" t="s">
        <v>5</v>
      </c>
      <c r="H3" s="46" t="s">
        <v>8</v>
      </c>
      <c r="J3" s="33" t="s">
        <v>8</v>
      </c>
      <c r="K3" s="34" t="s">
        <v>28</v>
      </c>
      <c r="M3" s="86" t="s">
        <v>56</v>
      </c>
    </row>
    <row r="4" spans="1:13" ht="15.75" thickBot="1" x14ac:dyDescent="0.3">
      <c r="A4" s="74"/>
      <c r="B4" s="65"/>
      <c r="C4" s="14"/>
      <c r="D4" s="14"/>
      <c r="E4" s="14"/>
      <c r="F4" s="32"/>
      <c r="G4" s="32"/>
      <c r="H4" s="39">
        <v>0.05</v>
      </c>
      <c r="J4" s="54"/>
      <c r="K4" s="55"/>
    </row>
    <row r="5" spans="1:13" x14ac:dyDescent="0.25">
      <c r="A5" s="71">
        <v>1</v>
      </c>
      <c r="B5" s="71">
        <v>390</v>
      </c>
      <c r="C5" s="24">
        <v>44972</v>
      </c>
      <c r="D5" s="17" t="s">
        <v>46</v>
      </c>
      <c r="E5" s="17" t="s">
        <v>47</v>
      </c>
      <c r="F5" s="25">
        <v>99.4</v>
      </c>
      <c r="G5" s="25">
        <v>85</v>
      </c>
      <c r="H5" s="37">
        <f t="shared" ref="H5:H78" si="0">F5*G5*$H$4+F5*G5</f>
        <v>8871.4500000000007</v>
      </c>
      <c r="J5" s="50">
        <v>50000</v>
      </c>
      <c r="K5" s="10" t="s">
        <v>43</v>
      </c>
    </row>
    <row r="6" spans="1:13" x14ac:dyDescent="0.25">
      <c r="A6" s="70">
        <v>2</v>
      </c>
      <c r="B6" s="70">
        <v>391</v>
      </c>
      <c r="C6" s="22">
        <v>45275</v>
      </c>
      <c r="D6" s="2" t="s">
        <v>48</v>
      </c>
      <c r="E6" s="2" t="s">
        <v>47</v>
      </c>
      <c r="F6" s="3">
        <v>98.75</v>
      </c>
      <c r="G6" s="3">
        <v>85</v>
      </c>
      <c r="H6" s="6">
        <f t="shared" si="0"/>
        <v>8813.4375</v>
      </c>
      <c r="J6" s="51">
        <v>150000</v>
      </c>
      <c r="K6" s="12" t="s">
        <v>44</v>
      </c>
    </row>
    <row r="7" spans="1:13" x14ac:dyDescent="0.25">
      <c r="A7" s="70">
        <v>3</v>
      </c>
      <c r="B7" s="70">
        <v>392</v>
      </c>
      <c r="C7" s="22">
        <v>45275</v>
      </c>
      <c r="D7" s="2" t="s">
        <v>19</v>
      </c>
      <c r="E7" s="2" t="s">
        <v>47</v>
      </c>
      <c r="F7" s="3">
        <v>102.9</v>
      </c>
      <c r="G7" s="3">
        <v>85</v>
      </c>
      <c r="H7" s="6">
        <f t="shared" si="0"/>
        <v>9183.8250000000007</v>
      </c>
      <c r="J7" s="51">
        <v>100000</v>
      </c>
      <c r="K7" s="12" t="s">
        <v>45</v>
      </c>
    </row>
    <row r="8" spans="1:13" x14ac:dyDescent="0.25">
      <c r="A8" s="70">
        <v>4</v>
      </c>
      <c r="B8" s="70">
        <v>393</v>
      </c>
      <c r="C8" s="22">
        <v>45275</v>
      </c>
      <c r="D8" s="2" t="s">
        <v>49</v>
      </c>
      <c r="E8" s="2" t="s">
        <v>47</v>
      </c>
      <c r="F8" s="3">
        <v>104.05</v>
      </c>
      <c r="G8" s="3">
        <v>85</v>
      </c>
      <c r="H8" s="6">
        <f t="shared" si="0"/>
        <v>9286.4624999999996</v>
      </c>
      <c r="J8" s="51">
        <v>37815</v>
      </c>
      <c r="K8" s="12" t="s">
        <v>52</v>
      </c>
    </row>
    <row r="9" spans="1:13" x14ac:dyDescent="0.25">
      <c r="A9" s="70">
        <v>5</v>
      </c>
      <c r="B9" s="70">
        <v>394</v>
      </c>
      <c r="C9" s="22">
        <v>45275</v>
      </c>
      <c r="D9" s="2" t="s">
        <v>46</v>
      </c>
      <c r="E9" s="2" t="s">
        <v>47</v>
      </c>
      <c r="F9" s="3">
        <v>99.1</v>
      </c>
      <c r="G9" s="3">
        <v>85</v>
      </c>
      <c r="H9" s="6">
        <f t="shared" si="0"/>
        <v>8844.6749999999993</v>
      </c>
      <c r="J9" s="51">
        <v>104752</v>
      </c>
      <c r="K9" s="12" t="s">
        <v>71</v>
      </c>
    </row>
    <row r="10" spans="1:13" x14ac:dyDescent="0.25">
      <c r="A10" s="70">
        <v>6</v>
      </c>
      <c r="B10" s="70">
        <v>395</v>
      </c>
      <c r="C10" s="22">
        <v>45276</v>
      </c>
      <c r="D10" s="2" t="s">
        <v>49</v>
      </c>
      <c r="E10" s="2" t="s">
        <v>47</v>
      </c>
      <c r="F10" s="3">
        <v>100.9</v>
      </c>
      <c r="G10" s="3">
        <v>85</v>
      </c>
      <c r="H10" s="6">
        <f t="shared" si="0"/>
        <v>9005.3250000000007</v>
      </c>
      <c r="J10" s="51">
        <v>70000</v>
      </c>
      <c r="K10" s="12" t="s">
        <v>74</v>
      </c>
    </row>
    <row r="11" spans="1:13" x14ac:dyDescent="0.25">
      <c r="A11" s="70">
        <v>7</v>
      </c>
      <c r="B11" s="70">
        <v>396</v>
      </c>
      <c r="C11" s="22">
        <v>45276</v>
      </c>
      <c r="D11" s="2" t="s">
        <v>49</v>
      </c>
      <c r="E11" s="2" t="s">
        <v>47</v>
      </c>
      <c r="F11" s="3">
        <v>100</v>
      </c>
      <c r="G11" s="3">
        <v>85</v>
      </c>
      <c r="H11" s="6">
        <f t="shared" si="0"/>
        <v>8925</v>
      </c>
      <c r="J11" s="51">
        <v>104354</v>
      </c>
      <c r="K11" s="12" t="s">
        <v>76</v>
      </c>
    </row>
    <row r="12" spans="1:13" x14ac:dyDescent="0.25">
      <c r="A12" s="70">
        <v>8</v>
      </c>
      <c r="B12" s="70">
        <v>397</v>
      </c>
      <c r="C12" s="22">
        <v>45276</v>
      </c>
      <c r="D12" s="2" t="s">
        <v>49</v>
      </c>
      <c r="E12" s="2" t="s">
        <v>47</v>
      </c>
      <c r="F12" s="3">
        <v>98.85</v>
      </c>
      <c r="G12" s="3">
        <v>85</v>
      </c>
      <c r="H12" s="6">
        <f t="shared" si="0"/>
        <v>8822.3624999999993</v>
      </c>
      <c r="J12" s="51">
        <v>5168</v>
      </c>
      <c r="K12" s="12" t="s">
        <v>77</v>
      </c>
    </row>
    <row r="13" spans="1:13" x14ac:dyDescent="0.25">
      <c r="A13" s="70">
        <v>9</v>
      </c>
      <c r="B13" s="70">
        <v>398</v>
      </c>
      <c r="C13" s="22">
        <v>45276</v>
      </c>
      <c r="D13" s="2" t="s">
        <v>49</v>
      </c>
      <c r="E13" s="2" t="s">
        <v>50</v>
      </c>
      <c r="F13" s="3">
        <v>100.05</v>
      </c>
      <c r="G13" s="3">
        <v>85</v>
      </c>
      <c r="H13" s="6">
        <f t="shared" si="0"/>
        <v>8929.4624999999996</v>
      </c>
      <c r="J13" s="51"/>
      <c r="K13" s="12"/>
    </row>
    <row r="14" spans="1:13" x14ac:dyDescent="0.25">
      <c r="A14" s="70">
        <v>10</v>
      </c>
      <c r="B14" s="70">
        <v>399</v>
      </c>
      <c r="C14" s="22">
        <v>45276</v>
      </c>
      <c r="D14" s="2" t="s">
        <v>46</v>
      </c>
      <c r="E14" s="2" t="s">
        <v>50</v>
      </c>
      <c r="F14" s="3">
        <v>101.4</v>
      </c>
      <c r="G14" s="3">
        <v>85</v>
      </c>
      <c r="H14" s="6">
        <f t="shared" si="0"/>
        <v>9049.9500000000007</v>
      </c>
      <c r="J14" s="51"/>
      <c r="K14" s="12"/>
    </row>
    <row r="15" spans="1:13" x14ac:dyDescent="0.25">
      <c r="A15" s="70">
        <v>11</v>
      </c>
      <c r="B15" s="70">
        <v>400</v>
      </c>
      <c r="C15" s="22">
        <v>45277</v>
      </c>
      <c r="D15" s="2" t="s">
        <v>49</v>
      </c>
      <c r="E15" s="2" t="s">
        <v>47</v>
      </c>
      <c r="F15" s="3">
        <v>98.8</v>
      </c>
      <c r="G15" s="3">
        <v>85</v>
      </c>
      <c r="H15" s="6">
        <f t="shared" si="0"/>
        <v>8817.9</v>
      </c>
      <c r="J15" s="51"/>
      <c r="K15" s="12"/>
    </row>
    <row r="16" spans="1:13" x14ac:dyDescent="0.25">
      <c r="A16" s="70">
        <v>12</v>
      </c>
      <c r="B16" s="70">
        <v>401</v>
      </c>
      <c r="C16" s="22">
        <v>45277</v>
      </c>
      <c r="D16" s="2" t="s">
        <v>46</v>
      </c>
      <c r="E16" s="2" t="s">
        <v>50</v>
      </c>
      <c r="F16" s="3">
        <v>100.7</v>
      </c>
      <c r="G16" s="3">
        <v>85</v>
      </c>
      <c r="H16" s="6">
        <f t="shared" si="0"/>
        <v>8987.4750000000004</v>
      </c>
      <c r="J16" s="51"/>
      <c r="K16" s="12"/>
    </row>
    <row r="17" spans="1:11" x14ac:dyDescent="0.25">
      <c r="A17" s="70">
        <v>13</v>
      </c>
      <c r="B17" s="70">
        <v>402</v>
      </c>
      <c r="C17" s="22">
        <v>45277</v>
      </c>
      <c r="D17" s="2" t="s">
        <v>49</v>
      </c>
      <c r="E17" s="2" t="s">
        <v>50</v>
      </c>
      <c r="F17" s="3">
        <v>110.7</v>
      </c>
      <c r="G17" s="3">
        <v>85</v>
      </c>
      <c r="H17" s="6">
        <f t="shared" si="0"/>
        <v>9879.9750000000004</v>
      </c>
      <c r="J17" s="51"/>
      <c r="K17" s="12"/>
    </row>
    <row r="18" spans="1:11" x14ac:dyDescent="0.25">
      <c r="A18" s="70">
        <v>14</v>
      </c>
      <c r="B18" s="70">
        <v>403</v>
      </c>
      <c r="C18" s="22">
        <v>45277</v>
      </c>
      <c r="D18" s="2" t="s">
        <v>49</v>
      </c>
      <c r="E18" s="2" t="s">
        <v>50</v>
      </c>
      <c r="F18" s="3">
        <f>50.825*2</f>
        <v>101.65</v>
      </c>
      <c r="G18" s="3">
        <v>85</v>
      </c>
      <c r="H18" s="6">
        <f t="shared" si="0"/>
        <v>9072.2625000000007</v>
      </c>
      <c r="J18" s="51"/>
      <c r="K18" s="12"/>
    </row>
    <row r="19" spans="1:11" x14ac:dyDescent="0.25">
      <c r="A19" s="70">
        <v>15</v>
      </c>
      <c r="B19" s="70">
        <v>404</v>
      </c>
      <c r="C19" s="22">
        <v>45277</v>
      </c>
      <c r="D19" s="2" t="s">
        <v>49</v>
      </c>
      <c r="E19" s="2" t="s">
        <v>50</v>
      </c>
      <c r="F19" s="3">
        <v>109.55</v>
      </c>
      <c r="G19" s="3">
        <v>85</v>
      </c>
      <c r="H19" s="6">
        <f t="shared" si="0"/>
        <v>9777.3374999999996</v>
      </c>
      <c r="J19" s="51"/>
      <c r="K19" s="12"/>
    </row>
    <row r="20" spans="1:11" x14ac:dyDescent="0.25">
      <c r="A20" s="70">
        <v>16</v>
      </c>
      <c r="B20" s="70">
        <v>405</v>
      </c>
      <c r="C20" s="22">
        <v>45277</v>
      </c>
      <c r="D20" s="2" t="s">
        <v>49</v>
      </c>
      <c r="E20" s="2" t="s">
        <v>50</v>
      </c>
      <c r="F20" s="3">
        <v>102</v>
      </c>
      <c r="G20" s="3">
        <v>85</v>
      </c>
      <c r="H20" s="6">
        <f t="shared" si="0"/>
        <v>9103.5</v>
      </c>
      <c r="J20" s="51"/>
      <c r="K20" s="12"/>
    </row>
    <row r="21" spans="1:11" x14ac:dyDescent="0.25">
      <c r="A21" s="70">
        <v>17</v>
      </c>
      <c r="B21" s="70">
        <v>406</v>
      </c>
      <c r="C21" s="22">
        <v>45278</v>
      </c>
      <c r="D21" s="2" t="s">
        <v>48</v>
      </c>
      <c r="E21" s="2" t="s">
        <v>47</v>
      </c>
      <c r="F21" s="3">
        <v>106.7</v>
      </c>
      <c r="G21" s="3">
        <v>85</v>
      </c>
      <c r="H21" s="6">
        <f t="shared" si="0"/>
        <v>9522.9750000000004</v>
      </c>
      <c r="J21" s="51"/>
      <c r="K21" s="12"/>
    </row>
    <row r="22" spans="1:11" x14ac:dyDescent="0.25">
      <c r="A22" s="70">
        <v>18</v>
      </c>
      <c r="B22" s="70">
        <v>407</v>
      </c>
      <c r="C22" s="22">
        <v>45278</v>
      </c>
      <c r="D22" s="2" t="s">
        <v>49</v>
      </c>
      <c r="E22" s="2" t="s">
        <v>50</v>
      </c>
      <c r="F22" s="3">
        <v>105.4</v>
      </c>
      <c r="G22" s="3">
        <v>85</v>
      </c>
      <c r="H22" s="6">
        <f t="shared" si="0"/>
        <v>9406.9500000000007</v>
      </c>
      <c r="J22" s="51"/>
      <c r="K22" s="12"/>
    </row>
    <row r="23" spans="1:11" x14ac:dyDescent="0.25">
      <c r="A23" s="70">
        <v>19</v>
      </c>
      <c r="B23" s="70">
        <v>408</v>
      </c>
      <c r="C23" s="22">
        <v>45278</v>
      </c>
      <c r="D23" s="2" t="s">
        <v>49</v>
      </c>
      <c r="E23" s="2" t="s">
        <v>50</v>
      </c>
      <c r="F23" s="3">
        <v>110.05</v>
      </c>
      <c r="G23" s="3">
        <v>85</v>
      </c>
      <c r="H23" s="6">
        <f t="shared" si="0"/>
        <v>9821.9624999999996</v>
      </c>
      <c r="J23" s="51"/>
      <c r="K23" s="12"/>
    </row>
    <row r="24" spans="1:11" x14ac:dyDescent="0.25">
      <c r="A24" s="70">
        <v>20</v>
      </c>
      <c r="B24" s="70">
        <v>409</v>
      </c>
      <c r="C24" s="22">
        <v>45278</v>
      </c>
      <c r="D24" s="2" t="s">
        <v>49</v>
      </c>
      <c r="E24" s="2" t="s">
        <v>47</v>
      </c>
      <c r="F24" s="3">
        <v>101.65</v>
      </c>
      <c r="G24" s="3">
        <v>85</v>
      </c>
      <c r="H24" s="6">
        <f t="shared" si="0"/>
        <v>9072.2625000000007</v>
      </c>
      <c r="J24" s="51"/>
      <c r="K24" s="12"/>
    </row>
    <row r="25" spans="1:11" x14ac:dyDescent="0.25">
      <c r="A25" s="70">
        <v>21</v>
      </c>
      <c r="B25" s="70">
        <v>410</v>
      </c>
      <c r="C25" s="22">
        <v>45279</v>
      </c>
      <c r="D25" s="2" t="s">
        <v>51</v>
      </c>
      <c r="E25" s="2" t="s">
        <v>47</v>
      </c>
      <c r="F25" s="3">
        <v>102.7</v>
      </c>
      <c r="G25" s="3">
        <v>85</v>
      </c>
      <c r="H25" s="6">
        <f t="shared" si="0"/>
        <v>9165.9750000000004</v>
      </c>
      <c r="J25" s="51"/>
      <c r="K25" s="12"/>
    </row>
    <row r="26" spans="1:11" x14ac:dyDescent="0.25">
      <c r="A26" s="70">
        <v>22</v>
      </c>
      <c r="B26" s="70">
        <v>411</v>
      </c>
      <c r="C26" s="22">
        <v>45279</v>
      </c>
      <c r="D26" s="2" t="s">
        <v>46</v>
      </c>
      <c r="E26" s="2" t="s">
        <v>50</v>
      </c>
      <c r="F26" s="3">
        <v>99.6</v>
      </c>
      <c r="G26" s="3">
        <v>85</v>
      </c>
      <c r="H26" s="6">
        <f t="shared" si="0"/>
        <v>8889.2999999999993</v>
      </c>
      <c r="J26" s="51"/>
      <c r="K26" s="12"/>
    </row>
    <row r="27" spans="1:11" x14ac:dyDescent="0.25">
      <c r="A27" s="70">
        <v>23</v>
      </c>
      <c r="B27" s="70">
        <v>412</v>
      </c>
      <c r="C27" s="22">
        <v>45289</v>
      </c>
      <c r="D27" s="2" t="s">
        <v>49</v>
      </c>
      <c r="E27" s="2" t="s">
        <v>47</v>
      </c>
      <c r="F27" s="3">
        <v>102.65</v>
      </c>
      <c r="G27" s="3">
        <v>85</v>
      </c>
      <c r="H27" s="6">
        <f t="shared" si="0"/>
        <v>9161.5125000000007</v>
      </c>
      <c r="J27" s="51"/>
      <c r="K27" s="12"/>
    </row>
    <row r="28" spans="1:11" x14ac:dyDescent="0.25">
      <c r="A28" s="70">
        <v>24</v>
      </c>
      <c r="B28" s="70">
        <v>413</v>
      </c>
      <c r="C28" s="22">
        <v>45280</v>
      </c>
      <c r="D28" s="2" t="s">
        <v>46</v>
      </c>
      <c r="E28" s="2" t="s">
        <v>50</v>
      </c>
      <c r="F28" s="3">
        <v>90.1</v>
      </c>
      <c r="G28" s="3">
        <v>85</v>
      </c>
      <c r="H28" s="6">
        <f t="shared" si="0"/>
        <v>8041.4249999999993</v>
      </c>
      <c r="J28" s="51"/>
      <c r="K28" s="12"/>
    </row>
    <row r="29" spans="1:11" x14ac:dyDescent="0.25">
      <c r="A29" s="70">
        <v>25</v>
      </c>
      <c r="B29" s="70">
        <v>414</v>
      </c>
      <c r="C29" s="22">
        <v>45282</v>
      </c>
      <c r="D29" s="2" t="s">
        <v>46</v>
      </c>
      <c r="E29" s="2" t="s">
        <v>47</v>
      </c>
      <c r="F29" s="3">
        <v>102.45</v>
      </c>
      <c r="G29" s="3">
        <v>85</v>
      </c>
      <c r="H29" s="6">
        <f t="shared" si="0"/>
        <v>9143.6625000000004</v>
      </c>
      <c r="J29" s="51"/>
      <c r="K29" s="12"/>
    </row>
    <row r="30" spans="1:11" x14ac:dyDescent="0.25">
      <c r="A30" s="70">
        <v>26</v>
      </c>
      <c r="B30" s="70">
        <v>415</v>
      </c>
      <c r="C30" s="22">
        <v>45282</v>
      </c>
      <c r="D30" s="2" t="s">
        <v>49</v>
      </c>
      <c r="E30" s="2" t="s">
        <v>47</v>
      </c>
      <c r="F30" s="3">
        <v>108.25</v>
      </c>
      <c r="G30" s="3">
        <v>85</v>
      </c>
      <c r="H30" s="6">
        <f t="shared" si="0"/>
        <v>9661.3125</v>
      </c>
      <c r="J30" s="51"/>
      <c r="K30" s="12"/>
    </row>
    <row r="31" spans="1:11" x14ac:dyDescent="0.25">
      <c r="A31" s="70">
        <v>27</v>
      </c>
      <c r="B31" s="70">
        <v>416</v>
      </c>
      <c r="C31" s="22">
        <v>45283</v>
      </c>
      <c r="D31" s="2" t="s">
        <v>49</v>
      </c>
      <c r="E31" s="2" t="s">
        <v>50</v>
      </c>
      <c r="F31" s="3">
        <v>106.7</v>
      </c>
      <c r="G31" s="3">
        <v>85</v>
      </c>
      <c r="H31" s="6">
        <f t="shared" si="0"/>
        <v>9522.9750000000004</v>
      </c>
      <c r="J31" s="51"/>
      <c r="K31" s="12"/>
    </row>
    <row r="32" spans="1:11" x14ac:dyDescent="0.25">
      <c r="A32" s="70">
        <v>28</v>
      </c>
      <c r="B32" s="70">
        <v>417</v>
      </c>
      <c r="C32" s="22">
        <v>45283</v>
      </c>
      <c r="D32" s="2" t="s">
        <v>49</v>
      </c>
      <c r="E32" s="2" t="s">
        <v>50</v>
      </c>
      <c r="F32" s="3">
        <v>105.6</v>
      </c>
      <c r="G32" s="3">
        <v>85</v>
      </c>
      <c r="H32" s="6">
        <f t="shared" si="0"/>
        <v>9424.7999999999993</v>
      </c>
      <c r="J32" s="51"/>
      <c r="K32" s="12"/>
    </row>
    <row r="33" spans="1:11" x14ac:dyDescent="0.25">
      <c r="A33" s="70">
        <v>29</v>
      </c>
      <c r="B33" s="70">
        <v>418</v>
      </c>
      <c r="C33" s="22">
        <v>45283</v>
      </c>
      <c r="D33" s="2" t="s">
        <v>49</v>
      </c>
      <c r="E33" s="2" t="s">
        <v>50</v>
      </c>
      <c r="F33" s="3">
        <v>101</v>
      </c>
      <c r="G33" s="3">
        <v>85</v>
      </c>
      <c r="H33" s="6">
        <f t="shared" si="0"/>
        <v>9014.25</v>
      </c>
      <c r="J33" s="51"/>
      <c r="K33" s="12"/>
    </row>
    <row r="34" spans="1:11" x14ac:dyDescent="0.25">
      <c r="A34" s="70">
        <v>30</v>
      </c>
      <c r="B34" s="70">
        <v>419</v>
      </c>
      <c r="C34" s="22">
        <v>45284</v>
      </c>
      <c r="D34" s="2" t="s">
        <v>49</v>
      </c>
      <c r="E34" s="2" t="s">
        <v>47</v>
      </c>
      <c r="F34" s="3">
        <v>104.9</v>
      </c>
      <c r="G34" s="3">
        <v>85</v>
      </c>
      <c r="H34" s="6">
        <f t="shared" si="0"/>
        <v>9362.3250000000007</v>
      </c>
      <c r="J34" s="51"/>
      <c r="K34" s="12"/>
    </row>
    <row r="35" spans="1:11" x14ac:dyDescent="0.25">
      <c r="A35" s="70">
        <v>31</v>
      </c>
      <c r="B35" s="70">
        <v>420</v>
      </c>
      <c r="C35" s="22">
        <v>45284</v>
      </c>
      <c r="D35" s="2" t="s">
        <v>49</v>
      </c>
      <c r="E35" s="2" t="s">
        <v>50</v>
      </c>
      <c r="F35" s="3">
        <v>110.3</v>
      </c>
      <c r="G35" s="3">
        <v>85</v>
      </c>
      <c r="H35" s="6">
        <f t="shared" si="0"/>
        <v>9844.2749999999996</v>
      </c>
      <c r="J35" s="51"/>
      <c r="K35" s="12"/>
    </row>
    <row r="36" spans="1:11" x14ac:dyDescent="0.25">
      <c r="A36" s="70">
        <v>32</v>
      </c>
      <c r="B36" s="70">
        <v>421</v>
      </c>
      <c r="C36" s="22">
        <v>45285</v>
      </c>
      <c r="D36" s="2" t="s">
        <v>49</v>
      </c>
      <c r="E36" s="2" t="s">
        <v>50</v>
      </c>
      <c r="F36" s="3">
        <v>85.7</v>
      </c>
      <c r="G36" s="3">
        <v>85</v>
      </c>
      <c r="H36" s="6">
        <f t="shared" si="0"/>
        <v>7648.7250000000004</v>
      </c>
      <c r="J36" s="51"/>
      <c r="K36" s="12"/>
    </row>
    <row r="37" spans="1:11" x14ac:dyDescent="0.25">
      <c r="A37" s="70">
        <v>33</v>
      </c>
      <c r="B37" s="70">
        <v>422</v>
      </c>
      <c r="C37" s="22">
        <v>45285</v>
      </c>
      <c r="D37" s="2" t="s">
        <v>49</v>
      </c>
      <c r="E37" s="2" t="s">
        <v>47</v>
      </c>
      <c r="F37" s="3">
        <v>108.55</v>
      </c>
      <c r="G37" s="3">
        <v>85</v>
      </c>
      <c r="H37" s="6">
        <f t="shared" si="0"/>
        <v>9688.0874999999996</v>
      </c>
      <c r="J37" s="51"/>
      <c r="K37" s="12"/>
    </row>
    <row r="38" spans="1:11" x14ac:dyDescent="0.25">
      <c r="A38" s="70">
        <v>34</v>
      </c>
      <c r="B38" s="70">
        <v>423</v>
      </c>
      <c r="C38" s="22">
        <v>45286</v>
      </c>
      <c r="D38" s="2" t="s">
        <v>46</v>
      </c>
      <c r="E38" s="2" t="s">
        <v>47</v>
      </c>
      <c r="F38" s="3">
        <v>103.45</v>
      </c>
      <c r="G38" s="3">
        <v>85</v>
      </c>
      <c r="H38" s="6">
        <f t="shared" si="0"/>
        <v>9232.9125000000004</v>
      </c>
      <c r="J38" s="51"/>
      <c r="K38" s="12"/>
    </row>
    <row r="39" spans="1:11" x14ac:dyDescent="0.25">
      <c r="A39" s="70">
        <v>35</v>
      </c>
      <c r="B39" s="70">
        <v>424</v>
      </c>
      <c r="C39" s="22">
        <v>45286</v>
      </c>
      <c r="D39" s="2" t="s">
        <v>49</v>
      </c>
      <c r="E39" s="2" t="s">
        <v>47</v>
      </c>
      <c r="F39" s="3">
        <v>107.9</v>
      </c>
      <c r="G39" s="3">
        <v>85</v>
      </c>
      <c r="H39" s="6">
        <f t="shared" si="0"/>
        <v>9630.0750000000007</v>
      </c>
      <c r="J39" s="51"/>
      <c r="K39" s="12"/>
    </row>
    <row r="40" spans="1:11" x14ac:dyDescent="0.25">
      <c r="A40" s="70">
        <v>36</v>
      </c>
      <c r="B40" s="70">
        <v>425</v>
      </c>
      <c r="C40" s="22">
        <v>45287</v>
      </c>
      <c r="D40" s="2" t="s">
        <v>46</v>
      </c>
      <c r="E40" s="2" t="s">
        <v>50</v>
      </c>
      <c r="F40" s="3">
        <v>99.65</v>
      </c>
      <c r="G40" s="3">
        <v>85</v>
      </c>
      <c r="H40" s="6">
        <f t="shared" si="0"/>
        <v>8893.7625000000007</v>
      </c>
      <c r="J40" s="51"/>
      <c r="K40" s="12"/>
    </row>
    <row r="41" spans="1:11" x14ac:dyDescent="0.25">
      <c r="A41" s="70">
        <v>37</v>
      </c>
      <c r="B41" s="70">
        <v>426</v>
      </c>
      <c r="C41" s="22">
        <v>45287</v>
      </c>
      <c r="D41" s="2" t="s">
        <v>49</v>
      </c>
      <c r="E41" s="2" t="s">
        <v>47</v>
      </c>
      <c r="F41" s="3">
        <v>106.05</v>
      </c>
      <c r="G41" s="3">
        <v>85</v>
      </c>
      <c r="H41" s="6">
        <f t="shared" si="0"/>
        <v>9464.9624999999996</v>
      </c>
      <c r="J41" s="51"/>
      <c r="K41" s="12"/>
    </row>
    <row r="42" spans="1:11" x14ac:dyDescent="0.25">
      <c r="A42" s="70">
        <v>38</v>
      </c>
      <c r="B42" s="70">
        <v>427</v>
      </c>
      <c r="C42" s="22">
        <v>45288</v>
      </c>
      <c r="D42" s="2" t="s">
        <v>49</v>
      </c>
      <c r="E42" s="2" t="s">
        <v>47</v>
      </c>
      <c r="F42" s="3">
        <v>112.85</v>
      </c>
      <c r="G42" s="3">
        <v>85</v>
      </c>
      <c r="H42" s="6">
        <f t="shared" si="0"/>
        <v>10071.862499999999</v>
      </c>
      <c r="J42" s="51"/>
      <c r="K42" s="12"/>
    </row>
    <row r="43" spans="1:11" x14ac:dyDescent="0.25">
      <c r="A43" s="70">
        <v>39</v>
      </c>
      <c r="B43" s="70">
        <v>428</v>
      </c>
      <c r="C43" s="22">
        <v>45288</v>
      </c>
      <c r="D43" s="2" t="s">
        <v>49</v>
      </c>
      <c r="E43" s="2" t="s">
        <v>50</v>
      </c>
      <c r="F43" s="3">
        <v>95.35</v>
      </c>
      <c r="G43" s="3">
        <v>85</v>
      </c>
      <c r="H43" s="6">
        <f t="shared" si="0"/>
        <v>8509.9874999999993</v>
      </c>
      <c r="J43" s="51"/>
      <c r="K43" s="12"/>
    </row>
    <row r="44" spans="1:11" x14ac:dyDescent="0.25">
      <c r="A44" s="70">
        <v>40</v>
      </c>
      <c r="B44" s="70">
        <v>429</v>
      </c>
      <c r="C44" s="22">
        <v>45292</v>
      </c>
      <c r="D44" s="2" t="s">
        <v>49</v>
      </c>
      <c r="E44" s="2" t="s">
        <v>50</v>
      </c>
      <c r="F44" s="3">
        <f>53.225*2</f>
        <v>106.45</v>
      </c>
      <c r="G44" s="3">
        <v>85</v>
      </c>
      <c r="H44" s="6">
        <f t="shared" si="0"/>
        <v>9500.6625000000004</v>
      </c>
      <c r="J44" s="51"/>
      <c r="K44" s="12"/>
    </row>
    <row r="45" spans="1:11" x14ac:dyDescent="0.25">
      <c r="A45" s="70">
        <v>41</v>
      </c>
      <c r="B45" s="70">
        <v>430</v>
      </c>
      <c r="C45" s="22">
        <v>45292</v>
      </c>
      <c r="D45" s="2" t="s">
        <v>49</v>
      </c>
      <c r="E45" s="2" t="s">
        <v>50</v>
      </c>
      <c r="F45" s="3">
        <f>53.3*2</f>
        <v>106.6</v>
      </c>
      <c r="G45" s="3">
        <v>85</v>
      </c>
      <c r="H45" s="6">
        <f t="shared" si="0"/>
        <v>9514.0499999999993</v>
      </c>
      <c r="J45" s="51"/>
      <c r="K45" s="12"/>
    </row>
    <row r="46" spans="1:11" x14ac:dyDescent="0.25">
      <c r="A46" s="70">
        <v>42</v>
      </c>
      <c r="B46" s="70">
        <v>431</v>
      </c>
      <c r="C46" s="22">
        <v>45292</v>
      </c>
      <c r="D46" s="2" t="s">
        <v>46</v>
      </c>
      <c r="E46" s="2" t="s">
        <v>50</v>
      </c>
      <c r="F46" s="3">
        <v>101.2</v>
      </c>
      <c r="G46" s="3">
        <v>85</v>
      </c>
      <c r="H46" s="6">
        <f t="shared" si="0"/>
        <v>9032.1</v>
      </c>
      <c r="J46" s="51"/>
      <c r="K46" s="12"/>
    </row>
    <row r="47" spans="1:11" x14ac:dyDescent="0.25">
      <c r="A47" s="70">
        <v>43</v>
      </c>
      <c r="B47" s="70">
        <v>432</v>
      </c>
      <c r="C47" s="22">
        <v>45293</v>
      </c>
      <c r="D47" s="2" t="s">
        <v>49</v>
      </c>
      <c r="E47" s="2" t="s">
        <v>50</v>
      </c>
      <c r="F47" s="3">
        <f>53.925*2</f>
        <v>107.85</v>
      </c>
      <c r="G47" s="3">
        <v>85</v>
      </c>
      <c r="H47" s="6">
        <f t="shared" si="0"/>
        <v>9625.6124999999993</v>
      </c>
      <c r="J47" s="51"/>
      <c r="K47" s="12"/>
    </row>
    <row r="48" spans="1:11" x14ac:dyDescent="0.25">
      <c r="A48" s="70">
        <v>44</v>
      </c>
      <c r="B48" s="70">
        <v>433</v>
      </c>
      <c r="C48" s="22">
        <v>45293</v>
      </c>
      <c r="D48" s="2" t="s">
        <v>49</v>
      </c>
      <c r="E48" s="2" t="s">
        <v>50</v>
      </c>
      <c r="F48" s="3">
        <f>53.375*2</f>
        <v>106.75</v>
      </c>
      <c r="G48" s="3">
        <v>85</v>
      </c>
      <c r="H48" s="6">
        <f t="shared" si="0"/>
        <v>9527.4375</v>
      </c>
      <c r="J48" s="51"/>
      <c r="K48" s="12"/>
    </row>
    <row r="49" spans="1:11" x14ac:dyDescent="0.25">
      <c r="A49" s="70">
        <v>45</v>
      </c>
      <c r="B49" s="70">
        <v>435</v>
      </c>
      <c r="C49" s="22">
        <v>45299</v>
      </c>
      <c r="D49" s="2" t="s">
        <v>48</v>
      </c>
      <c r="E49" s="2" t="s">
        <v>47</v>
      </c>
      <c r="F49" s="3">
        <v>98.85</v>
      </c>
      <c r="G49" s="3">
        <v>85</v>
      </c>
      <c r="H49" s="6">
        <f t="shared" si="0"/>
        <v>8822.3624999999993</v>
      </c>
      <c r="J49" s="51"/>
      <c r="K49" s="12"/>
    </row>
    <row r="50" spans="1:11" x14ac:dyDescent="0.25">
      <c r="A50" s="70">
        <v>46</v>
      </c>
      <c r="B50" s="70">
        <v>436</v>
      </c>
      <c r="C50" s="22">
        <v>45300</v>
      </c>
      <c r="D50" s="2" t="s">
        <v>19</v>
      </c>
      <c r="E50" s="2" t="s">
        <v>47</v>
      </c>
      <c r="F50" s="3">
        <v>116.45</v>
      </c>
      <c r="G50" s="3">
        <v>85</v>
      </c>
      <c r="H50" s="6">
        <f t="shared" si="0"/>
        <v>10393.1625</v>
      </c>
      <c r="J50" s="51"/>
      <c r="K50" s="12"/>
    </row>
    <row r="51" spans="1:11" x14ac:dyDescent="0.25">
      <c r="A51" s="70">
        <v>47</v>
      </c>
      <c r="B51" s="70">
        <v>440</v>
      </c>
      <c r="C51" s="22">
        <v>45303</v>
      </c>
      <c r="D51" s="2" t="s">
        <v>19</v>
      </c>
      <c r="E51" s="2" t="s">
        <v>47</v>
      </c>
      <c r="F51" s="3">
        <v>106.05</v>
      </c>
      <c r="G51" s="3">
        <v>85</v>
      </c>
      <c r="H51" s="6">
        <f>F51*G51*$H$4+F51*G51</f>
        <v>9464.9624999999996</v>
      </c>
      <c r="J51" s="51"/>
      <c r="K51" s="12"/>
    </row>
    <row r="52" spans="1:11" x14ac:dyDescent="0.25">
      <c r="A52" s="70">
        <v>48</v>
      </c>
      <c r="B52" s="70">
        <v>443</v>
      </c>
      <c r="C52" s="22">
        <v>45304</v>
      </c>
      <c r="D52" s="2" t="s">
        <v>48</v>
      </c>
      <c r="E52" s="2" t="s">
        <v>47</v>
      </c>
      <c r="F52" s="3">
        <v>102.35</v>
      </c>
      <c r="G52" s="3">
        <v>85</v>
      </c>
      <c r="H52" s="6">
        <f>F52*G52*$H$4+F52*G52</f>
        <v>9134.7374999999993</v>
      </c>
      <c r="J52" s="51"/>
      <c r="K52" s="12"/>
    </row>
    <row r="53" spans="1:11" x14ac:dyDescent="0.25">
      <c r="A53" s="70">
        <v>49</v>
      </c>
      <c r="B53" s="70">
        <v>456</v>
      </c>
      <c r="C53" s="22">
        <v>45343</v>
      </c>
      <c r="D53" s="2" t="s">
        <v>49</v>
      </c>
      <c r="E53" s="2" t="s">
        <v>50</v>
      </c>
      <c r="F53" s="3">
        <v>96.6</v>
      </c>
      <c r="G53" s="3">
        <v>85</v>
      </c>
      <c r="H53" s="6">
        <f t="shared" si="0"/>
        <v>8621.5499999999993</v>
      </c>
      <c r="J53" s="51"/>
      <c r="K53" s="12"/>
    </row>
    <row r="54" spans="1:11" x14ac:dyDescent="0.25">
      <c r="A54" s="70">
        <v>50</v>
      </c>
      <c r="B54" s="70">
        <v>455</v>
      </c>
      <c r="C54" s="22">
        <v>45343</v>
      </c>
      <c r="D54" s="2" t="s">
        <v>49</v>
      </c>
      <c r="E54" s="2" t="s">
        <v>50</v>
      </c>
      <c r="F54" s="3">
        <v>102.05</v>
      </c>
      <c r="G54" s="3">
        <v>85</v>
      </c>
      <c r="H54" s="6">
        <f t="shared" si="0"/>
        <v>9107.9624999999996</v>
      </c>
      <c r="J54" s="51"/>
      <c r="K54" s="12"/>
    </row>
    <row r="55" spans="1:11" x14ac:dyDescent="0.25">
      <c r="A55" s="70">
        <v>51</v>
      </c>
      <c r="B55" s="70">
        <v>454</v>
      </c>
      <c r="C55" s="22">
        <v>45342</v>
      </c>
      <c r="D55" s="2" t="s">
        <v>49</v>
      </c>
      <c r="E55" s="2" t="s">
        <v>50</v>
      </c>
      <c r="F55" s="3">
        <v>101.45</v>
      </c>
      <c r="G55" s="3">
        <v>85</v>
      </c>
      <c r="H55" s="6">
        <f t="shared" si="0"/>
        <v>9054.4125000000004</v>
      </c>
      <c r="J55" s="51"/>
      <c r="K55" s="12"/>
    </row>
    <row r="56" spans="1:11" x14ac:dyDescent="0.25">
      <c r="A56" s="81">
        <v>52</v>
      </c>
      <c r="B56" s="81">
        <v>453</v>
      </c>
      <c r="C56" s="95">
        <v>45342</v>
      </c>
      <c r="D56" s="2" t="s">
        <v>49</v>
      </c>
      <c r="E56" s="52" t="s">
        <v>50</v>
      </c>
      <c r="F56" s="53">
        <v>108.65</v>
      </c>
      <c r="G56" s="53">
        <v>85</v>
      </c>
      <c r="H56" s="56">
        <f t="shared" si="0"/>
        <v>9697.0125000000007</v>
      </c>
      <c r="J56" s="54"/>
      <c r="K56" s="55"/>
    </row>
    <row r="57" spans="1:11" x14ac:dyDescent="0.25">
      <c r="A57" s="81">
        <v>53</v>
      </c>
      <c r="B57" s="81">
        <v>452</v>
      </c>
      <c r="C57" s="95">
        <v>45342</v>
      </c>
      <c r="D57" s="2" t="s">
        <v>49</v>
      </c>
      <c r="E57" s="52" t="s">
        <v>50</v>
      </c>
      <c r="F57" s="53">
        <v>104</v>
      </c>
      <c r="G57" s="53">
        <v>85</v>
      </c>
      <c r="H57" s="56">
        <f t="shared" si="0"/>
        <v>9282</v>
      </c>
      <c r="J57" s="54"/>
      <c r="K57" s="55"/>
    </row>
    <row r="58" spans="1:11" x14ac:dyDescent="0.25">
      <c r="A58" s="81">
        <v>54</v>
      </c>
      <c r="B58" s="81">
        <v>451</v>
      </c>
      <c r="C58" s="95">
        <v>45332</v>
      </c>
      <c r="D58" s="2" t="s">
        <v>49</v>
      </c>
      <c r="E58" s="52" t="s">
        <v>50</v>
      </c>
      <c r="F58" s="53">
        <v>103.85</v>
      </c>
      <c r="G58" s="53">
        <v>85</v>
      </c>
      <c r="H58" s="56">
        <f t="shared" si="0"/>
        <v>9268.6124999999993</v>
      </c>
      <c r="J58" s="54"/>
      <c r="K58" s="55"/>
    </row>
    <row r="59" spans="1:11" x14ac:dyDescent="0.25">
      <c r="A59" s="81">
        <v>55</v>
      </c>
      <c r="B59" s="81">
        <v>450</v>
      </c>
      <c r="C59" s="95">
        <v>45324</v>
      </c>
      <c r="D59" s="2" t="s">
        <v>49</v>
      </c>
      <c r="E59" s="52" t="s">
        <v>50</v>
      </c>
      <c r="F59" s="53">
        <v>101.7</v>
      </c>
      <c r="G59" s="53">
        <v>85</v>
      </c>
      <c r="H59" s="56">
        <f t="shared" si="0"/>
        <v>9076.7250000000004</v>
      </c>
      <c r="J59" s="54"/>
      <c r="K59" s="55"/>
    </row>
    <row r="60" spans="1:11" x14ac:dyDescent="0.25">
      <c r="A60" s="81">
        <v>56</v>
      </c>
      <c r="B60" s="81">
        <v>449</v>
      </c>
      <c r="C60" s="95">
        <v>45324</v>
      </c>
      <c r="D60" s="2" t="s">
        <v>49</v>
      </c>
      <c r="E60" s="52" t="s">
        <v>50</v>
      </c>
      <c r="F60" s="53">
        <v>112.2</v>
      </c>
      <c r="G60" s="53">
        <v>85</v>
      </c>
      <c r="H60" s="56">
        <f t="shared" si="0"/>
        <v>10013.85</v>
      </c>
      <c r="J60" s="54"/>
      <c r="K60" s="55"/>
    </row>
    <row r="61" spans="1:11" x14ac:dyDescent="0.25">
      <c r="A61" s="81">
        <v>57</v>
      </c>
      <c r="B61" s="81">
        <v>448</v>
      </c>
      <c r="C61" s="95">
        <v>45324</v>
      </c>
      <c r="D61" s="2" t="s">
        <v>49</v>
      </c>
      <c r="E61" s="52" t="s">
        <v>50</v>
      </c>
      <c r="F61" s="53">
        <v>108.35</v>
      </c>
      <c r="G61" s="53">
        <v>85</v>
      </c>
      <c r="H61" s="56">
        <f t="shared" si="0"/>
        <v>9670.2374999999993</v>
      </c>
      <c r="J61" s="54"/>
      <c r="K61" s="55"/>
    </row>
    <row r="62" spans="1:11" x14ac:dyDescent="0.25">
      <c r="A62" s="81">
        <v>58</v>
      </c>
      <c r="B62" s="81">
        <v>457</v>
      </c>
      <c r="C62" s="95">
        <v>45350</v>
      </c>
      <c r="D62" s="2" t="s">
        <v>46</v>
      </c>
      <c r="E62" s="52" t="s">
        <v>50</v>
      </c>
      <c r="F62" s="53">
        <v>94.85</v>
      </c>
      <c r="G62" s="53">
        <v>85</v>
      </c>
      <c r="H62" s="56">
        <f t="shared" si="0"/>
        <v>8465.3624999999993</v>
      </c>
      <c r="J62" s="54"/>
      <c r="K62" s="55"/>
    </row>
    <row r="63" spans="1:11" x14ac:dyDescent="0.25">
      <c r="A63" s="81">
        <v>59</v>
      </c>
      <c r="B63" s="81">
        <v>458</v>
      </c>
      <c r="C63" s="95">
        <v>45356</v>
      </c>
      <c r="D63" s="2" t="s">
        <v>46</v>
      </c>
      <c r="E63" s="52" t="s">
        <v>50</v>
      </c>
      <c r="F63" s="53">
        <v>99.9</v>
      </c>
      <c r="G63" s="53">
        <v>85</v>
      </c>
      <c r="H63" s="56">
        <f t="shared" si="0"/>
        <v>8916.0750000000007</v>
      </c>
      <c r="J63" s="54"/>
      <c r="K63" s="55"/>
    </row>
    <row r="64" spans="1:11" x14ac:dyDescent="0.25">
      <c r="A64" s="81">
        <v>60</v>
      </c>
      <c r="B64" s="81">
        <v>459</v>
      </c>
      <c r="C64" s="95">
        <v>45356</v>
      </c>
      <c r="D64" s="2" t="s">
        <v>46</v>
      </c>
      <c r="E64" s="52" t="s">
        <v>50</v>
      </c>
      <c r="F64" s="53">
        <v>110.35</v>
      </c>
      <c r="G64" s="53">
        <v>85</v>
      </c>
      <c r="H64" s="56">
        <f t="shared" si="0"/>
        <v>9848.7374999999993</v>
      </c>
      <c r="J64" s="54"/>
      <c r="K64" s="55"/>
    </row>
    <row r="65" spans="1:11" x14ac:dyDescent="0.25">
      <c r="A65" s="81">
        <v>61</v>
      </c>
      <c r="B65" s="81">
        <v>460</v>
      </c>
      <c r="C65" s="95">
        <v>45356</v>
      </c>
      <c r="D65" s="2" t="s">
        <v>48</v>
      </c>
      <c r="E65" s="52" t="s">
        <v>50</v>
      </c>
      <c r="F65" s="53">
        <v>100.1</v>
      </c>
      <c r="G65" s="53">
        <v>85</v>
      </c>
      <c r="H65" s="56">
        <f t="shared" si="0"/>
        <v>8933.9249999999993</v>
      </c>
      <c r="J65" s="54"/>
      <c r="K65" s="55"/>
    </row>
    <row r="66" spans="1:11" x14ac:dyDescent="0.25">
      <c r="A66" s="81">
        <v>62</v>
      </c>
      <c r="B66" s="81">
        <v>461</v>
      </c>
      <c r="C66" s="95">
        <v>45356</v>
      </c>
      <c r="D66" s="52" t="s">
        <v>19</v>
      </c>
      <c r="E66" s="52" t="s">
        <v>50</v>
      </c>
      <c r="F66" s="53">
        <v>108.35</v>
      </c>
      <c r="G66" s="53">
        <v>85</v>
      </c>
      <c r="H66" s="56">
        <f t="shared" si="0"/>
        <v>9670.2374999999993</v>
      </c>
      <c r="J66" s="54"/>
      <c r="K66" s="55"/>
    </row>
    <row r="67" spans="1:11" x14ac:dyDescent="0.25">
      <c r="A67" s="81">
        <v>63</v>
      </c>
      <c r="B67" s="81">
        <v>462</v>
      </c>
      <c r="C67" s="95">
        <v>45356</v>
      </c>
      <c r="D67" s="2" t="s">
        <v>46</v>
      </c>
      <c r="E67" s="52" t="s">
        <v>50</v>
      </c>
      <c r="F67" s="53">
        <v>94.1</v>
      </c>
      <c r="G67" s="53">
        <v>85</v>
      </c>
      <c r="H67" s="56">
        <f t="shared" si="0"/>
        <v>8398.4249999999993</v>
      </c>
      <c r="J67" s="54"/>
      <c r="K67" s="55"/>
    </row>
    <row r="68" spans="1:11" x14ac:dyDescent="0.25">
      <c r="A68" s="81">
        <v>64</v>
      </c>
      <c r="B68" s="81">
        <v>463</v>
      </c>
      <c r="C68" s="95">
        <v>45356</v>
      </c>
      <c r="D68" s="2" t="s">
        <v>46</v>
      </c>
      <c r="E68" s="52" t="s">
        <v>50</v>
      </c>
      <c r="F68" s="53">
        <v>96.8</v>
      </c>
      <c r="G68" s="53">
        <v>85</v>
      </c>
      <c r="H68" s="56">
        <f t="shared" si="0"/>
        <v>8639.4</v>
      </c>
      <c r="J68" s="54"/>
      <c r="K68" s="55"/>
    </row>
    <row r="69" spans="1:11" x14ac:dyDescent="0.25">
      <c r="A69" s="81">
        <v>65</v>
      </c>
      <c r="B69" s="81">
        <v>464</v>
      </c>
      <c r="C69" s="95">
        <v>45357</v>
      </c>
      <c r="D69" s="2" t="s">
        <v>49</v>
      </c>
      <c r="E69" s="52" t="s">
        <v>50</v>
      </c>
      <c r="F69" s="53">
        <v>111.33</v>
      </c>
      <c r="G69" s="53">
        <v>85</v>
      </c>
      <c r="H69" s="56">
        <f t="shared" si="0"/>
        <v>9936.2024999999994</v>
      </c>
      <c r="J69" s="54"/>
      <c r="K69" s="55"/>
    </row>
    <row r="70" spans="1:11" x14ac:dyDescent="0.25">
      <c r="A70" s="81">
        <v>65</v>
      </c>
      <c r="B70" s="81">
        <v>465</v>
      </c>
      <c r="C70" s="95">
        <v>45357</v>
      </c>
      <c r="D70" s="2" t="s">
        <v>49</v>
      </c>
      <c r="E70" s="52" t="s">
        <v>50</v>
      </c>
      <c r="F70" s="53">
        <v>106.3</v>
      </c>
      <c r="G70" s="53">
        <v>85</v>
      </c>
      <c r="H70" s="56">
        <f t="shared" si="0"/>
        <v>9487.2749999999996</v>
      </c>
      <c r="J70" s="54"/>
      <c r="K70" s="55"/>
    </row>
    <row r="71" spans="1:11" x14ac:dyDescent="0.25">
      <c r="A71" s="81">
        <v>65</v>
      </c>
      <c r="B71" s="81">
        <v>466</v>
      </c>
      <c r="C71" s="95">
        <v>45357</v>
      </c>
      <c r="D71" s="2" t="s">
        <v>49</v>
      </c>
      <c r="E71" s="52" t="s">
        <v>50</v>
      </c>
      <c r="F71" s="53">
        <v>112.1</v>
      </c>
      <c r="G71" s="53">
        <v>85</v>
      </c>
      <c r="H71" s="56">
        <f t="shared" si="0"/>
        <v>10004.924999999999</v>
      </c>
      <c r="J71" s="54"/>
      <c r="K71" s="55"/>
    </row>
    <row r="72" spans="1:11" x14ac:dyDescent="0.25">
      <c r="A72" s="81">
        <v>65</v>
      </c>
      <c r="B72" s="81">
        <v>467</v>
      </c>
      <c r="C72" s="95">
        <v>45357</v>
      </c>
      <c r="D72" s="2" t="s">
        <v>49</v>
      </c>
      <c r="E72" s="52" t="s">
        <v>50</v>
      </c>
      <c r="F72" s="53">
        <v>107.15</v>
      </c>
      <c r="G72" s="53">
        <v>85</v>
      </c>
      <c r="H72" s="56">
        <f t="shared" si="0"/>
        <v>9563.1375000000007</v>
      </c>
      <c r="J72" s="54"/>
      <c r="K72" s="55"/>
    </row>
    <row r="73" spans="1:11" x14ac:dyDescent="0.25">
      <c r="A73" s="81">
        <v>65</v>
      </c>
      <c r="B73" s="81">
        <v>468</v>
      </c>
      <c r="C73" s="95">
        <v>45359</v>
      </c>
      <c r="D73" s="2" t="s">
        <v>49</v>
      </c>
      <c r="E73" s="52" t="s">
        <v>50</v>
      </c>
      <c r="F73" s="53">
        <v>114.9</v>
      </c>
      <c r="G73" s="53">
        <v>85</v>
      </c>
      <c r="H73" s="56">
        <f t="shared" si="0"/>
        <v>10254.825000000001</v>
      </c>
      <c r="J73" s="54"/>
      <c r="K73" s="55"/>
    </row>
    <row r="74" spans="1:11" x14ac:dyDescent="0.25">
      <c r="A74" s="81">
        <v>65</v>
      </c>
      <c r="B74" s="81">
        <v>469</v>
      </c>
      <c r="C74" s="95">
        <v>45359</v>
      </c>
      <c r="D74" s="2" t="s">
        <v>49</v>
      </c>
      <c r="E74" s="52" t="s">
        <v>50</v>
      </c>
      <c r="F74" s="53">
        <v>108.8</v>
      </c>
      <c r="G74" s="53">
        <v>85</v>
      </c>
      <c r="H74" s="56">
        <f t="shared" si="0"/>
        <v>9710.4</v>
      </c>
      <c r="J74" s="54"/>
      <c r="K74" s="55"/>
    </row>
    <row r="75" spans="1:11" x14ac:dyDescent="0.25">
      <c r="A75" s="81">
        <v>65</v>
      </c>
      <c r="B75" s="81">
        <v>470</v>
      </c>
      <c r="C75" s="95">
        <v>45359</v>
      </c>
      <c r="D75" s="2" t="s">
        <v>48</v>
      </c>
      <c r="E75" s="52" t="s">
        <v>50</v>
      </c>
      <c r="F75" s="53">
        <v>102.95</v>
      </c>
      <c r="G75" s="53">
        <v>85</v>
      </c>
      <c r="H75" s="56">
        <f t="shared" si="0"/>
        <v>9188.2875000000004</v>
      </c>
      <c r="J75" s="54"/>
      <c r="K75" s="55"/>
    </row>
    <row r="76" spans="1:11" x14ac:dyDescent="0.25">
      <c r="A76" s="81">
        <v>65</v>
      </c>
      <c r="B76" s="81">
        <v>471</v>
      </c>
      <c r="C76" s="95">
        <v>45360</v>
      </c>
      <c r="D76" s="2" t="s">
        <v>49</v>
      </c>
      <c r="E76" s="52" t="s">
        <v>50</v>
      </c>
      <c r="F76" s="53">
        <v>107.95</v>
      </c>
      <c r="G76" s="53">
        <v>85</v>
      </c>
      <c r="H76" s="56">
        <f t="shared" si="0"/>
        <v>9634.5375000000004</v>
      </c>
      <c r="J76" s="54"/>
      <c r="K76" s="55"/>
    </row>
    <row r="77" spans="1:11" x14ac:dyDescent="0.25">
      <c r="A77" s="81">
        <v>65</v>
      </c>
      <c r="B77" s="81">
        <v>472</v>
      </c>
      <c r="C77" s="95">
        <v>45360</v>
      </c>
      <c r="D77" s="2" t="s">
        <v>49</v>
      </c>
      <c r="E77" s="52" t="s">
        <v>50</v>
      </c>
      <c r="F77" s="53">
        <v>103.9</v>
      </c>
      <c r="G77" s="53">
        <v>85</v>
      </c>
      <c r="H77" s="56">
        <f t="shared" si="0"/>
        <v>9273.0750000000007</v>
      </c>
      <c r="J77" s="54"/>
      <c r="K77" s="55"/>
    </row>
    <row r="78" spans="1:11" x14ac:dyDescent="0.25">
      <c r="A78" s="81">
        <v>65</v>
      </c>
      <c r="B78" s="81">
        <v>473</v>
      </c>
      <c r="C78" s="95">
        <v>45360</v>
      </c>
      <c r="D78" s="2" t="s">
        <v>49</v>
      </c>
      <c r="E78" s="52" t="s">
        <v>50</v>
      </c>
      <c r="F78" s="53">
        <v>112.75</v>
      </c>
      <c r="G78" s="53">
        <v>85</v>
      </c>
      <c r="H78" s="56">
        <f t="shared" si="0"/>
        <v>10062.9375</v>
      </c>
      <c r="J78" s="54"/>
      <c r="K78" s="55"/>
    </row>
    <row r="79" spans="1:11" x14ac:dyDescent="0.25">
      <c r="A79" s="81">
        <v>65</v>
      </c>
      <c r="B79" s="81"/>
      <c r="C79" s="95"/>
      <c r="D79" s="52"/>
      <c r="E79" s="52"/>
      <c r="F79" s="53"/>
      <c r="G79" s="53"/>
      <c r="H79" s="56"/>
      <c r="J79" s="54"/>
      <c r="K79" s="55"/>
    </row>
    <row r="80" spans="1:11" x14ac:dyDescent="0.25">
      <c r="A80" s="81">
        <v>65</v>
      </c>
      <c r="B80" s="81"/>
      <c r="C80" s="95"/>
      <c r="D80" s="52"/>
      <c r="E80" s="52"/>
      <c r="F80" s="53"/>
      <c r="G80" s="53"/>
      <c r="H80" s="56"/>
      <c r="J80" s="54"/>
      <c r="K80" s="55"/>
    </row>
    <row r="81" spans="1:11" x14ac:dyDescent="0.25">
      <c r="A81" s="81">
        <v>65</v>
      </c>
      <c r="B81" s="81"/>
      <c r="C81" s="95"/>
      <c r="D81" s="52"/>
      <c r="E81" s="52"/>
      <c r="F81" s="53"/>
      <c r="G81" s="53"/>
      <c r="H81" s="56"/>
      <c r="J81" s="54"/>
      <c r="K81" s="55"/>
    </row>
    <row r="82" spans="1:11" x14ac:dyDescent="0.25">
      <c r="A82" s="81">
        <v>65</v>
      </c>
      <c r="B82" s="81"/>
      <c r="C82" s="95"/>
      <c r="D82" s="52"/>
      <c r="E82" s="52"/>
      <c r="F82" s="53"/>
      <c r="G82" s="53"/>
      <c r="H82" s="56"/>
      <c r="J82" s="54"/>
      <c r="K82" s="55"/>
    </row>
    <row r="83" spans="1:11" x14ac:dyDescent="0.25">
      <c r="A83" s="81">
        <v>65</v>
      </c>
      <c r="B83" s="81"/>
      <c r="C83" s="95"/>
      <c r="D83" s="52"/>
      <c r="E83" s="52"/>
      <c r="F83" s="53"/>
      <c r="G83" s="53"/>
      <c r="H83" s="56"/>
      <c r="J83" s="54"/>
      <c r="K83" s="55"/>
    </row>
    <row r="84" spans="1:11" x14ac:dyDescent="0.25">
      <c r="A84" s="81">
        <v>65</v>
      </c>
      <c r="B84" s="81"/>
      <c r="C84" s="95"/>
      <c r="D84" s="52"/>
      <c r="E84" s="52"/>
      <c r="F84" s="53"/>
      <c r="G84" s="53"/>
      <c r="H84" s="56"/>
      <c r="J84" s="54"/>
      <c r="K84" s="55"/>
    </row>
    <row r="85" spans="1:11" x14ac:dyDescent="0.25">
      <c r="A85" s="81">
        <v>65</v>
      </c>
      <c r="B85" s="81"/>
      <c r="C85" s="95"/>
      <c r="D85" s="52"/>
      <c r="E85" s="52"/>
      <c r="F85" s="53"/>
      <c r="G85" s="53"/>
      <c r="H85" s="56"/>
      <c r="J85" s="54"/>
      <c r="K85" s="55"/>
    </row>
    <row r="86" spans="1:11" x14ac:dyDescent="0.25">
      <c r="A86" s="81">
        <v>65</v>
      </c>
      <c r="B86" s="81"/>
      <c r="C86" s="95"/>
      <c r="D86" s="52"/>
      <c r="E86" s="52"/>
      <c r="F86" s="53"/>
      <c r="G86" s="53"/>
      <c r="H86" s="56"/>
      <c r="J86" s="54"/>
      <c r="K86" s="55"/>
    </row>
    <row r="87" spans="1:11" x14ac:dyDescent="0.25">
      <c r="A87" s="81">
        <v>65</v>
      </c>
      <c r="B87" s="81"/>
      <c r="C87" s="95"/>
      <c r="D87" s="52"/>
      <c r="E87" s="52"/>
      <c r="F87" s="53"/>
      <c r="G87" s="53"/>
      <c r="H87" s="56"/>
      <c r="J87" s="54"/>
      <c r="K87" s="55"/>
    </row>
    <row r="88" spans="1:11" x14ac:dyDescent="0.25">
      <c r="A88" s="81">
        <v>65</v>
      </c>
      <c r="B88" s="81"/>
      <c r="C88" s="95"/>
      <c r="D88" s="52"/>
      <c r="E88" s="52"/>
      <c r="F88" s="53"/>
      <c r="G88" s="53"/>
      <c r="H88" s="56"/>
      <c r="J88" s="54"/>
      <c r="K88" s="55"/>
    </row>
    <row r="89" spans="1:11" x14ac:dyDescent="0.25">
      <c r="A89" s="81">
        <v>65</v>
      </c>
      <c r="B89" s="81"/>
      <c r="C89" s="95"/>
      <c r="D89" s="52"/>
      <c r="E89" s="52"/>
      <c r="F89" s="53"/>
      <c r="G89" s="53"/>
      <c r="H89" s="56"/>
      <c r="J89" s="54"/>
      <c r="K89" s="55"/>
    </row>
    <row r="90" spans="1:11" x14ac:dyDescent="0.25">
      <c r="A90" s="81">
        <v>65</v>
      </c>
      <c r="B90" s="81"/>
      <c r="C90" s="95"/>
      <c r="D90" s="52"/>
      <c r="E90" s="52"/>
      <c r="F90" s="53"/>
      <c r="G90" s="53"/>
      <c r="H90" s="56"/>
      <c r="J90" s="54"/>
      <c r="K90" s="55"/>
    </row>
    <row r="91" spans="1:11" x14ac:dyDescent="0.25">
      <c r="A91" s="81">
        <v>65</v>
      </c>
      <c r="B91" s="81"/>
      <c r="C91" s="95"/>
      <c r="D91" s="52"/>
      <c r="E91" s="52"/>
      <c r="F91" s="53"/>
      <c r="G91" s="53"/>
      <c r="H91" s="56"/>
      <c r="J91" s="54"/>
      <c r="K91" s="55"/>
    </row>
    <row r="92" spans="1:11" x14ac:dyDescent="0.25">
      <c r="A92" s="81">
        <v>65</v>
      </c>
      <c r="B92" s="81"/>
      <c r="C92" s="52"/>
      <c r="D92" s="52"/>
      <c r="E92" s="52"/>
      <c r="F92" s="53"/>
      <c r="G92" s="53"/>
      <c r="H92" s="56"/>
      <c r="J92" s="54"/>
      <c r="K92" s="55"/>
    </row>
    <row r="93" spans="1:11" ht="15.75" thickBot="1" x14ac:dyDescent="0.3">
      <c r="A93" s="81">
        <v>65</v>
      </c>
      <c r="B93" s="81"/>
      <c r="C93" s="52"/>
      <c r="D93" s="52"/>
      <c r="E93" s="52"/>
      <c r="F93" s="53"/>
      <c r="G93" s="53"/>
      <c r="H93" s="56"/>
      <c r="J93" s="54"/>
      <c r="K93" s="55"/>
    </row>
    <row r="94" spans="1:11" ht="15.75" thickBot="1" x14ac:dyDescent="0.3">
      <c r="A94" s="82"/>
      <c r="B94" s="83"/>
      <c r="C94" s="57"/>
      <c r="D94" s="57"/>
      <c r="E94" s="57"/>
      <c r="F94" s="59">
        <f>SUM(F5:F93)</f>
        <v>7690.3300000000027</v>
      </c>
      <c r="G94" s="59">
        <v>85</v>
      </c>
      <c r="H94" s="58">
        <f>SUM(H5:H93)</f>
        <v>686361.95250000001</v>
      </c>
      <c r="J94" s="33">
        <f>SUM(J5:J93)</f>
        <v>622089</v>
      </c>
      <c r="K94" s="34" t="s">
        <v>54</v>
      </c>
    </row>
    <row r="95" spans="1:11" ht="15.75" thickBot="1" x14ac:dyDescent="0.3">
      <c r="J95" s="60">
        <f>H94-J94</f>
        <v>64272.952500000014</v>
      </c>
      <c r="K95" s="61" t="s">
        <v>53</v>
      </c>
    </row>
    <row r="97" spans="4:7" ht="15.75" thickBot="1" x14ac:dyDescent="0.3"/>
    <row r="98" spans="4:7" ht="16.5" thickBot="1" x14ac:dyDescent="0.3">
      <c r="D98" s="91" t="s">
        <v>65</v>
      </c>
      <c r="E98" s="57" t="s">
        <v>7</v>
      </c>
      <c r="F98" s="92" t="s">
        <v>61</v>
      </c>
      <c r="G98" s="93" t="s">
        <v>64</v>
      </c>
    </row>
    <row r="99" spans="4:7" x14ac:dyDescent="0.25">
      <c r="D99" s="16" t="s">
        <v>66</v>
      </c>
      <c r="E99" s="17" t="s">
        <v>70</v>
      </c>
      <c r="F99" s="17">
        <v>2364.35</v>
      </c>
      <c r="G99" s="47" t="s">
        <v>62</v>
      </c>
    </row>
    <row r="100" spans="4:7" x14ac:dyDescent="0.25">
      <c r="D100" s="11" t="s">
        <v>59</v>
      </c>
      <c r="E100" s="2" t="s">
        <v>47</v>
      </c>
      <c r="F100" s="2">
        <v>803.95</v>
      </c>
      <c r="G100" s="43" t="s">
        <v>63</v>
      </c>
    </row>
    <row r="101" spans="4:7" ht="15.75" thickBot="1" x14ac:dyDescent="0.3">
      <c r="D101" s="88" t="s">
        <v>60</v>
      </c>
      <c r="E101" s="52" t="s">
        <v>47</v>
      </c>
      <c r="F101" s="52">
        <v>1790.6</v>
      </c>
      <c r="G101" s="89" t="s">
        <v>63</v>
      </c>
    </row>
    <row r="102" spans="4:7" ht="15.75" thickBot="1" x14ac:dyDescent="0.3">
      <c r="D102" s="90" t="s">
        <v>67</v>
      </c>
      <c r="E102" s="20"/>
      <c r="F102" s="57">
        <f>SUM(F99:F101)</f>
        <v>4958.8999999999996</v>
      </c>
      <c r="G102" s="87"/>
    </row>
    <row r="103" spans="4:7" ht="15.75" thickBot="1" x14ac:dyDescent="0.3"/>
    <row r="104" spans="4:7" ht="15.75" thickBot="1" x14ac:dyDescent="0.3">
      <c r="D104" s="90" t="s">
        <v>68</v>
      </c>
      <c r="E104" s="94">
        <f>F94-F102</f>
        <v>2731.430000000003</v>
      </c>
      <c r="F104" s="59"/>
      <c r="G104" s="87"/>
    </row>
  </sheetData>
  <pageMargins left="0.7" right="0.7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60500</vt:lpstr>
      <vt:lpstr>60625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2025-06-02T10:56:03Z</dcterms:modified>
</cp:coreProperties>
</file>