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OneDrive\Desktop\"/>
    </mc:Choice>
  </mc:AlternateContent>
  <xr:revisionPtr revIDLastSave="0" documentId="13_ncr:1_{419B80C1-5F9C-41AB-99F3-704EF18B9AD3}" xr6:coauthVersionLast="36" xr6:coauthVersionMax="47" xr10:uidLastSave="{00000000-0000-0000-0000-000000000000}"/>
  <bookViews>
    <workbookView xWindow="0" yWindow="0" windowWidth="23040" windowHeight="89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" l="1"/>
  <c r="H8" i="1"/>
  <c r="G8" i="1"/>
  <c r="J8" i="1" s="1"/>
  <c r="E13" i="1"/>
  <c r="G13" i="1" s="1"/>
  <c r="H13" i="1" l="1"/>
  <c r="I13" i="1" s="1"/>
  <c r="N13" i="1" s="1"/>
  <c r="E16" i="1" l="1"/>
  <c r="E15" i="1"/>
  <c r="E14" i="1"/>
  <c r="G12" i="1" l="1"/>
  <c r="H12" i="1" s="1"/>
  <c r="I12" i="1" l="1"/>
  <c r="J12" i="1"/>
  <c r="O12" i="1" l="1"/>
  <c r="G11" i="1" l="1"/>
  <c r="H11" i="1" s="1"/>
  <c r="I11" i="1" l="1"/>
  <c r="J11" i="1"/>
  <c r="O11" i="1" l="1"/>
</calcChain>
</file>

<file path=xl/sharedStrings.xml><?xml version="1.0" encoding="utf-8"?>
<sst xmlns="http://schemas.openxmlformats.org/spreadsheetml/2006/main" count="45" uniqueCount="42">
  <si>
    <t>Amount</t>
  </si>
  <si>
    <t>PAYMENT NOTE No.</t>
  </si>
  <si>
    <t>UTR</t>
  </si>
  <si>
    <t>Advance paid</t>
  </si>
  <si>
    <t>Hold the Amount because the Qty. is more then the DPR</t>
  </si>
  <si>
    <t>Only FHTC Amount Hold</t>
  </si>
  <si>
    <t>CIVIL CONSTRUCTION OF BOUNDARY WALL AT VILLAGE CHOKDA BLOCK CHARTHAWAL</t>
  </si>
  <si>
    <t>CIVIL CONSTRUCTION OF BOUNDARY WALL AT VILLAGE ROHANA KALAN BLOCK CHARTHAWAL</t>
  </si>
  <si>
    <t>Rajendra Kumar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</si>
  <si>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</si>
  <si>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</si>
  <si>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</si>
  <si>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</si>
  <si>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</si>
  <si>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</si>
  <si>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</si>
  <si>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</si>
  <si>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</si>
  <si>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</si>
  <si>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</si>
  <si>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</si>
  <si>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</si>
  <si>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TDS_Amount</t>
  </si>
  <si>
    <t>SD_Amount</t>
  </si>
  <si>
    <t>On_Commission</t>
  </si>
  <si>
    <t>Hydro_Testing</t>
  </si>
  <si>
    <t>Final_Amount</t>
  </si>
  <si>
    <t>Payment_Amount</t>
  </si>
  <si>
    <t>TDS_Payment_Amount</t>
  </si>
  <si>
    <t>Total_Amount</t>
  </si>
  <si>
    <t>GST Release Note</t>
  </si>
  <si>
    <t>Excess Hold</t>
  </si>
  <si>
    <t>HT</t>
  </si>
  <si>
    <t>1 &amp; 3</t>
  </si>
  <si>
    <t xml:space="preserve">Credit Note </t>
  </si>
  <si>
    <t>19-12-2024 NEFT/AXISP00586372341459/RIUP24/2322/RAJENDRA KUMAR/SBIN0011468 100000.00</t>
  </si>
  <si>
    <t>19-12-2024 NEFT/AXISP005863712342459/RIUP24/2322/RAJENDRA KUMAR/SBIN0011468 100000.00</t>
  </si>
  <si>
    <t>08-04-2025 NEFT/AXISP00648282346719/RIUP24/3516/RAJENDRA KUMAR/SBIN0011468 200000.00</t>
  </si>
  <si>
    <t>28-06-2022 NEFT/AXISP00298782346881/RIUP22/263/SWAROOPA ENTERPR 89315.00</t>
  </si>
  <si>
    <t>24-05-2024 NEFT/AXISP00234502414630/RIUP24/0526/RAJESH KUMAR GUPTA/PUNB0008300 ₹ 2,21,130.00</t>
  </si>
  <si>
    <t>22-03-2024 NEFT/AXISP004343283290484/RIUP23/5248/RAJESH KUMAR GUPTA/PUNB0008300 208600.00</t>
  </si>
  <si>
    <t>25-04-2024 NEFT/AXISP00443293738069/RIUP24/0275/RAJESH KUMAR GUPTA/PUNB0008300 297000.00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</si>
</sst>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rgb="FFFF0000"/>
      <name val="Comic Sans MS"/>
      <family val="4"/>
    </font>
    <font>
      <sz val="9"/>
      <name val="Comic Sans MS"/>
      <family val="4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0000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indexed="64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4">
    <xf numFmtId="0" fontId="0" fillId="0" borderId="0" xfId="0"/>
    <xf numFmtId="15" fontId="3" fillId="2" borderId="4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0" fontId="6" fillId="2" borderId="5" xfId="0" applyFont="1" applyFill="1" applyBorder="1" applyAlignment="1">
      <alignment vertical="center"/>
    </xf>
    <xf numFmtId="43" fontId="6" fillId="2" borderId="7" xfId="0" applyNumberFormat="1" applyFont="1" applyFill="1" applyBorder="1" applyAlignment="1">
      <alignment vertical="center"/>
    </xf>
    <xf numFmtId="43" fontId="6" fillId="2" borderId="5" xfId="0" applyNumberFormat="1" applyFont="1" applyFill="1" applyBorder="1" applyAlignment="1">
      <alignment vertical="center"/>
    </xf>
    <xf numFmtId="0" fontId="0" fillId="2" borderId="0" xfId="0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4" xfId="1" applyNumberFormat="1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center"/>
    </xf>
    <xf numFmtId="0" fontId="3" fillId="3" borderId="4" xfId="1" applyNumberFormat="1" applyFont="1" applyFill="1" applyBorder="1" applyAlignment="1">
      <alignment horizontal="center" vertical="center"/>
    </xf>
    <xf numFmtId="9" fontId="3" fillId="3" borderId="4" xfId="1" applyNumberFormat="1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quotePrefix="1" applyFont="1" applyFill="1" applyBorder="1" applyAlignment="1">
      <alignment horizontal="center" vertical="center"/>
    </xf>
    <xf numFmtId="0" fontId="0" fillId="0" borderId="4" xfId="0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43" fontId="8" fillId="4" borderId="4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 wrapText="1"/>
    </xf>
    <xf numFmtId="43" fontId="5" fillId="2" borderId="8" xfId="1" applyNumberFormat="1" applyFont="1" applyFill="1" applyBorder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6" fillId="0" borderId="0" xfId="0" applyFont="1"/>
    <xf numFmtId="0" fontId="6" fillId="2" borderId="8" xfId="0" applyFont="1" applyFill="1" applyBorder="1" applyAlignment="1">
      <alignment vertical="center"/>
    </xf>
    <xf numFmtId="0" fontId="6" fillId="2" borderId="8" xfId="0" applyFont="1" applyFill="1" applyBorder="1" applyAlignment="1">
      <alignment horizontal="center" vertical="center" wrapText="1"/>
    </xf>
    <xf numFmtId="14" fontId="6" fillId="2" borderId="8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2" fillId="2" borderId="9" xfId="1" applyNumberFormat="1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0" fillId="5" borderId="4" xfId="0" applyFill="1" applyBorder="1" applyAlignment="1">
      <alignment vertical="center"/>
    </xf>
    <xf numFmtId="0" fontId="3" fillId="5" borderId="4" xfId="0" applyFont="1" applyFill="1" applyBorder="1" applyAlignment="1">
      <alignment horizontal="center" vertical="center" wrapText="1"/>
    </xf>
    <xf numFmtId="15" fontId="3" fillId="5" borderId="4" xfId="0" applyNumberFormat="1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43" fontId="3" fillId="5" borderId="4" xfId="1" applyNumberFormat="1" applyFont="1" applyFill="1" applyBorder="1" applyAlignment="1">
      <alignment vertical="center"/>
    </xf>
    <xf numFmtId="0" fontId="5" fillId="5" borderId="4" xfId="0" applyFont="1" applyFill="1" applyBorder="1" applyAlignment="1">
      <alignment horizontal="center" vertical="center" wrapText="1"/>
    </xf>
    <xf numFmtId="43" fontId="9" fillId="5" borderId="4" xfId="1" applyNumberFormat="1" applyFont="1" applyFill="1" applyBorder="1" applyAlignment="1">
      <alignment vertical="center"/>
    </xf>
    <xf numFmtId="0" fontId="0" fillId="5" borderId="0" xfId="0" applyFill="1" applyAlignment="1">
      <alignment vertical="center"/>
    </xf>
    <xf numFmtId="0" fontId="10" fillId="5" borderId="12" xfId="0" applyFont="1" applyFill="1" applyBorder="1" applyAlignment="1">
      <alignment vertical="center"/>
    </xf>
    <xf numFmtId="0" fontId="3" fillId="5" borderId="12" xfId="0" applyFont="1" applyFill="1" applyBorder="1" applyAlignment="1">
      <alignment horizontal="center" vertical="center" wrapText="1"/>
    </xf>
    <xf numFmtId="15" fontId="3" fillId="5" borderId="12" xfId="0" applyNumberFormat="1" applyFont="1" applyFill="1" applyBorder="1" applyAlignment="1">
      <alignment horizontal="center" vertical="center"/>
    </xf>
    <xf numFmtId="0" fontId="3" fillId="5" borderId="12" xfId="0" applyFont="1" applyFill="1" applyBorder="1" applyAlignment="1">
      <alignment horizontal="center" vertical="center"/>
    </xf>
    <xf numFmtId="43" fontId="3" fillId="5" borderId="12" xfId="1" applyNumberFormat="1" applyFont="1" applyFill="1" applyBorder="1" applyAlignment="1">
      <alignment vertical="center"/>
    </xf>
    <xf numFmtId="2" fontId="3" fillId="5" borderId="12" xfId="1" applyNumberFormat="1" applyFont="1" applyFill="1" applyBorder="1" applyAlignment="1">
      <alignment vertical="center"/>
    </xf>
    <xf numFmtId="0" fontId="0" fillId="5" borderId="12" xfId="0" applyFont="1" applyFill="1" applyBorder="1" applyAlignment="1">
      <alignment vertical="center"/>
    </xf>
    <xf numFmtId="0" fontId="11" fillId="5" borderId="12" xfId="0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J24"/>
  <sheetViews>
    <sheetView tabSelected="1" topLeftCell="R4" zoomScaleNormal="100" workbookViewId="0">
      <selection activeCell="V13" sqref="V13"/>
    </sheetView>
  </sheetViews>
  <sheetFormatPr defaultColWidth="9" defaultRowHeight="14.4" x14ac:dyDescent="0.3"/>
  <cols>
    <col min="1" max="1" width="23.44140625" style="2" customWidth="1"/>
    <col min="2" max="2" width="34.109375" style="2" bestFit="1" customWidth="1"/>
    <col min="3" max="3" width="12" style="2" bestFit="1" customWidth="1"/>
    <col min="4" max="4" width="9.88671875" style="18" bestFit="1" customWidth="1"/>
    <col min="5" max="5" width="11.6640625" style="2" bestFit="1" customWidth="1"/>
    <col min="6" max="6" width="6.44140625" style="2" bestFit="1" customWidth="1"/>
    <col min="7" max="7" width="10.88671875" style="2" bestFit="1" customWidth="1"/>
    <col min="8" max="8" width="15.44140625" style="12" bestFit="1" customWidth="1"/>
    <col min="9" max="10" width="10.88671875" style="2" bestFit="1" customWidth="1"/>
    <col min="11" max="11" width="15.6640625" style="2" bestFit="1" customWidth="1"/>
    <col min="12" max="12" width="13.109375" style="2" bestFit="1" customWidth="1"/>
    <col min="13" max="13" width="11.6640625" style="2" bestFit="1" customWidth="1"/>
    <col min="14" max="14" width="18.44140625" style="2" bestFit="1" customWidth="1"/>
    <col min="15" max="15" width="13.88671875" style="2" bestFit="1" customWidth="1"/>
    <col min="16" max="16" width="19.44140625" style="2" bestFit="1" customWidth="1"/>
    <col min="17" max="17" width="18.77734375" style="2" customWidth="1"/>
    <col min="18" max="18" width="14" style="2" bestFit="1" customWidth="1"/>
    <col min="19" max="19" width="21.6640625" style="2" bestFit="1" customWidth="1"/>
    <col min="20" max="20" width="11.88671875" style="2" bestFit="1" customWidth="1"/>
    <col min="21" max="21" width="13.88671875" style="2" bestFit="1" customWidth="1"/>
    <col min="22" max="22" width="84.88671875" style="2" bestFit="1" customWidth="1"/>
    <col min="23" max="16384" width="9" style="2"/>
  </cols>
  <sheetData>
    <row r="1" spans="1:62" ht="20.399999999999999" thickBot="1" x14ac:dyDescent="0.35">
      <c r="A1" s="37" t="s">
        <v>9</v>
      </c>
      <c r="B1" s="42" t="s">
        <v>8</v>
      </c>
      <c r="C1" s="42"/>
      <c r="E1" s="3"/>
      <c r="F1" s="3"/>
      <c r="G1" s="3"/>
      <c r="H1" s="4"/>
    </row>
    <row r="2" spans="1:62" ht="20.399999999999999" thickBot="1" x14ac:dyDescent="0.35">
      <c r="A2" s="37" t="s">
        <v>10</v>
      </c>
      <c r="B2" t="s">
        <v>13</v>
      </c>
      <c r="C2" s="5"/>
      <c r="D2" s="42"/>
      <c r="E2" s="42"/>
      <c r="G2" s="6"/>
      <c r="H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62" ht="15" thickBot="1" x14ac:dyDescent="0.35">
      <c r="A3" s="37" t="s">
        <v>11</v>
      </c>
      <c r="B3" t="s">
        <v>14</v>
      </c>
      <c r="C3" s="8"/>
      <c r="D3" s="19"/>
      <c r="E3" s="8"/>
      <c r="F3" s="7"/>
      <c r="G3" s="7"/>
      <c r="H3" s="9"/>
      <c r="I3" s="7"/>
      <c r="J3" s="7"/>
      <c r="K3" s="7"/>
      <c r="L3" s="7"/>
      <c r="P3" s="7"/>
      <c r="Q3" s="10"/>
      <c r="R3" s="10"/>
      <c r="S3" s="10"/>
      <c r="T3" s="10"/>
      <c r="U3" s="10"/>
      <c r="V3" s="10"/>
    </row>
    <row r="4" spans="1:62" ht="15" thickBot="1" x14ac:dyDescent="0.35">
      <c r="A4" s="37" t="s">
        <v>12</v>
      </c>
      <c r="B4" t="s">
        <v>14</v>
      </c>
      <c r="C4" s="8"/>
      <c r="D4" s="19"/>
      <c r="E4" s="8"/>
      <c r="F4" s="7"/>
      <c r="G4" s="7"/>
      <c r="H4" s="9"/>
      <c r="I4" s="7"/>
      <c r="J4" s="7"/>
      <c r="K4" s="7"/>
      <c r="L4" s="7"/>
      <c r="P4" s="7"/>
      <c r="Q4" s="10"/>
      <c r="R4" s="10"/>
      <c r="S4" s="10"/>
      <c r="T4" s="10"/>
      <c r="U4" s="10"/>
      <c r="V4" s="10"/>
    </row>
    <row r="5" spans="1:62" s="36" customFormat="1" ht="43.2" x14ac:dyDescent="0.3">
      <c r="A5" s="38" t="s">
        <v>15</v>
      </c>
      <c r="B5" s="39" t="s">
        <v>16</v>
      </c>
      <c r="C5" s="40" t="s">
        <v>17</v>
      </c>
      <c r="D5" s="41" t="s">
        <v>18</v>
      </c>
      <c r="E5" s="39" t="s">
        <v>19</v>
      </c>
      <c r="F5" s="39" t="s">
        <v>20</v>
      </c>
      <c r="G5" s="41" t="s">
        <v>21</v>
      </c>
      <c r="H5" s="35" t="s">
        <v>0</v>
      </c>
      <c r="I5" s="39" t="s">
        <v>22</v>
      </c>
      <c r="J5" s="39" t="s">
        <v>23</v>
      </c>
      <c r="K5" s="39" t="s">
        <v>24</v>
      </c>
      <c r="L5" s="39" t="s">
        <v>25</v>
      </c>
      <c r="M5" s="21" t="s">
        <v>5</v>
      </c>
      <c r="N5" s="21" t="s">
        <v>4</v>
      </c>
      <c r="O5" s="39" t="s">
        <v>26</v>
      </c>
      <c r="P5" s="21" t="s">
        <v>1</v>
      </c>
      <c r="Q5" s="39" t="s">
        <v>27</v>
      </c>
      <c r="R5" s="39" t="s">
        <v>28</v>
      </c>
      <c r="S5" s="39" t="s">
        <v>23</v>
      </c>
      <c r="T5" s="21" t="s">
        <v>3</v>
      </c>
      <c r="U5" s="39" t="s">
        <v>29</v>
      </c>
      <c r="V5" s="21" t="s">
        <v>2</v>
      </c>
    </row>
    <row r="6" spans="1:62" x14ac:dyDescent="0.3">
      <c r="A6" s="22"/>
      <c r="B6" s="11"/>
      <c r="C6" s="11"/>
      <c r="D6" s="20"/>
      <c r="E6" s="11"/>
      <c r="F6" s="11"/>
      <c r="G6" s="11"/>
      <c r="H6" s="11"/>
      <c r="I6" s="23">
        <v>0.01</v>
      </c>
      <c r="J6" s="23">
        <v>0.05</v>
      </c>
      <c r="K6" s="23">
        <v>0.05</v>
      </c>
      <c r="L6" s="23">
        <v>0.1</v>
      </c>
      <c r="M6" s="23"/>
      <c r="N6" s="23"/>
      <c r="O6" s="11"/>
      <c r="P6" s="11"/>
      <c r="Q6" s="11"/>
      <c r="R6" s="23">
        <v>0.01</v>
      </c>
      <c r="S6" s="23">
        <v>0.05</v>
      </c>
      <c r="T6" s="11"/>
      <c r="U6" s="11"/>
      <c r="V6" s="11"/>
    </row>
    <row r="7" spans="1:62" s="13" customFormat="1" x14ac:dyDescent="0.3">
      <c r="A7" s="25"/>
      <c r="B7" s="14"/>
      <c r="C7" s="14"/>
      <c r="D7" s="26"/>
      <c r="E7" s="14"/>
      <c r="F7" s="14"/>
      <c r="G7" s="14"/>
      <c r="H7" s="14"/>
      <c r="I7" s="27"/>
      <c r="J7" s="27"/>
      <c r="K7" s="27"/>
      <c r="L7" s="27"/>
      <c r="M7" s="27"/>
      <c r="N7" s="27"/>
      <c r="O7" s="14"/>
      <c r="P7" s="14"/>
      <c r="Q7" s="14"/>
      <c r="R7" s="27"/>
      <c r="S7" s="27"/>
      <c r="T7" s="14"/>
      <c r="U7" s="14"/>
      <c r="V7" s="14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</row>
    <row r="8" spans="1:62" ht="39.6" x14ac:dyDescent="0.3">
      <c r="A8" s="22">
        <v>64402</v>
      </c>
      <c r="B8" s="34" t="s">
        <v>7</v>
      </c>
      <c r="C8" s="1"/>
      <c r="D8" s="29">
        <v>3</v>
      </c>
      <c r="E8" s="11">
        <v>149310</v>
      </c>
      <c r="F8" s="11"/>
      <c r="G8" s="11">
        <f>ROUND(E8-F8,)</f>
        <v>149310</v>
      </c>
      <c r="H8" s="11">
        <f>G8</f>
        <v>149310</v>
      </c>
      <c r="I8" s="11">
        <f>ROUND(G8*$I$6,)</f>
        <v>1493</v>
      </c>
      <c r="J8" s="11">
        <f>ROUND(G8*$J$6,)</f>
        <v>7466</v>
      </c>
      <c r="K8" s="11"/>
      <c r="L8" s="11"/>
      <c r="M8" s="11"/>
      <c r="N8" s="11"/>
      <c r="O8" s="11"/>
      <c r="P8" s="11"/>
      <c r="Q8" s="11"/>
      <c r="R8" s="11"/>
      <c r="S8" s="11"/>
      <c r="T8" s="11"/>
      <c r="U8" s="11">
        <v>100000</v>
      </c>
      <c r="V8" s="30" t="s">
        <v>35</v>
      </c>
    </row>
    <row r="9" spans="1:62" x14ac:dyDescent="0.3">
      <c r="A9" s="22"/>
      <c r="B9" s="28"/>
      <c r="C9" s="1"/>
      <c r="D9" s="31"/>
      <c r="E9" s="11"/>
      <c r="F9" s="11"/>
      <c r="G9" s="11"/>
      <c r="H9" s="11"/>
      <c r="I9" s="11"/>
      <c r="J9" s="11"/>
      <c r="K9" s="11"/>
      <c r="L9" s="11"/>
      <c r="M9" s="11"/>
      <c r="N9" s="11"/>
      <c r="O9" s="33"/>
      <c r="P9" s="11"/>
      <c r="Q9" s="11"/>
      <c r="R9" s="11"/>
      <c r="S9" s="11"/>
      <c r="T9" s="11"/>
      <c r="U9" s="11"/>
      <c r="V9" s="32"/>
    </row>
    <row r="10" spans="1:62" x14ac:dyDescent="0.3">
      <c r="A10" s="25"/>
      <c r="B10" s="14"/>
      <c r="C10" s="14"/>
      <c r="D10" s="26"/>
      <c r="E10" s="14"/>
      <c r="F10" s="14"/>
      <c r="G10" s="14"/>
      <c r="H10" s="14"/>
      <c r="I10" s="27"/>
      <c r="J10" s="27"/>
      <c r="K10" s="27"/>
      <c r="L10" s="27"/>
      <c r="M10" s="27"/>
      <c r="N10" s="27"/>
      <c r="O10" s="14"/>
      <c r="P10" s="14"/>
      <c r="Q10" s="14"/>
      <c r="R10" s="27"/>
      <c r="S10" s="27"/>
      <c r="T10" s="14"/>
      <c r="U10" s="14"/>
      <c r="V10" s="14"/>
    </row>
    <row r="11" spans="1:62" ht="39.6" x14ac:dyDescent="0.3">
      <c r="A11" s="22">
        <v>64403</v>
      </c>
      <c r="B11" s="28" t="s">
        <v>6</v>
      </c>
      <c r="C11" s="1">
        <v>45568</v>
      </c>
      <c r="D11" s="29">
        <v>1</v>
      </c>
      <c r="E11" s="11">
        <v>149310</v>
      </c>
      <c r="F11" s="11">
        <v>0</v>
      </c>
      <c r="G11" s="11">
        <f>ROUND(E11-F11,)</f>
        <v>149310</v>
      </c>
      <c r="H11" s="11">
        <f>G11</f>
        <v>149310</v>
      </c>
      <c r="I11" s="11">
        <f>ROUND(G11*$I$6,)</f>
        <v>1493</v>
      </c>
      <c r="J11" s="11">
        <f>ROUND(G11*$J$6,)</f>
        <v>7466</v>
      </c>
      <c r="K11" s="11"/>
      <c r="L11" s="11"/>
      <c r="M11" s="11"/>
      <c r="N11" s="11">
        <v>0</v>
      </c>
      <c r="O11" s="11">
        <f>ROUND(H11-SUM(I11:N11),0)</f>
        <v>140351</v>
      </c>
      <c r="P11" s="11"/>
      <c r="Q11" s="11"/>
      <c r="R11" s="11"/>
      <c r="S11" s="11"/>
      <c r="T11" s="11"/>
      <c r="U11" s="11">
        <v>100000</v>
      </c>
      <c r="V11" s="30" t="s">
        <v>36</v>
      </c>
    </row>
    <row r="12" spans="1:62" ht="39.6" x14ac:dyDescent="0.3">
      <c r="A12" s="22">
        <v>64403</v>
      </c>
      <c r="B12" s="28" t="s">
        <v>6</v>
      </c>
      <c r="C12" s="1">
        <v>45568</v>
      </c>
      <c r="D12" s="29">
        <v>2</v>
      </c>
      <c r="E12" s="11">
        <v>401100</v>
      </c>
      <c r="F12" s="11">
        <v>0</v>
      </c>
      <c r="G12" s="11">
        <f>ROUND(E12-F12,)</f>
        <v>401100</v>
      </c>
      <c r="H12" s="11">
        <f>G12</f>
        <v>401100</v>
      </c>
      <c r="I12" s="11">
        <f>ROUND(G12*$I$6,)</f>
        <v>4011</v>
      </c>
      <c r="J12" s="11">
        <f>ROUND(G12*$J$6,)</f>
        <v>20055</v>
      </c>
      <c r="K12" s="11"/>
      <c r="L12" s="11"/>
      <c r="M12" s="11"/>
      <c r="N12" s="11">
        <v>69090</v>
      </c>
      <c r="O12" s="11">
        <f>ROUND(H12-SUM(I12:N12),0)</f>
        <v>307944</v>
      </c>
      <c r="P12" s="11"/>
      <c r="Q12" s="11"/>
      <c r="R12" s="11"/>
      <c r="S12" s="11"/>
      <c r="T12" s="11"/>
      <c r="U12" s="11">
        <v>200000</v>
      </c>
      <c r="V12" s="30" t="s">
        <v>37</v>
      </c>
    </row>
    <row r="13" spans="1:62" s="63" customFormat="1" ht="49.2" customHeight="1" x14ac:dyDescent="0.3">
      <c r="A13" s="56">
        <v>50621</v>
      </c>
      <c r="B13" s="57" t="s">
        <v>34</v>
      </c>
      <c r="C13" s="58"/>
      <c r="D13" s="59">
        <v>3</v>
      </c>
      <c r="E13" s="60">
        <f>-2.13*150</f>
        <v>-319.5</v>
      </c>
      <c r="F13" s="60"/>
      <c r="G13" s="60">
        <f>E13-F13</f>
        <v>-319.5</v>
      </c>
      <c r="H13" s="60">
        <f t="shared" ref="H13" si="0">ROUND(G13*18%,0)</f>
        <v>-58</v>
      </c>
      <c r="I13" s="60">
        <f>G13+H13</f>
        <v>-377.5</v>
      </c>
      <c r="J13" s="60"/>
      <c r="K13" s="60"/>
      <c r="L13" s="60"/>
      <c r="M13" s="60"/>
      <c r="N13" s="61">
        <f>ROUND(I13-SUM(J13:L13),2)</f>
        <v>-377.5</v>
      </c>
      <c r="O13" s="60">
        <v>89315</v>
      </c>
      <c r="P13" s="60"/>
      <c r="Q13" s="60"/>
      <c r="S13" s="62"/>
      <c r="U13" s="60">
        <v>23424</v>
      </c>
      <c r="V13" s="63" t="s">
        <v>38</v>
      </c>
    </row>
    <row r="14" spans="1:62" ht="24.9" customHeight="1" x14ac:dyDescent="0.3">
      <c r="A14" s="22">
        <v>56837</v>
      </c>
      <c r="B14" s="28" t="s">
        <v>30</v>
      </c>
      <c r="C14" s="1"/>
      <c r="D14" s="31">
        <v>2</v>
      </c>
      <c r="E14" s="11">
        <f>N13</f>
        <v>-377.5</v>
      </c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24"/>
      <c r="S14" s="22"/>
      <c r="U14" s="11">
        <v>221130</v>
      </c>
      <c r="V14" s="32" t="s">
        <v>39</v>
      </c>
    </row>
    <row r="15" spans="1:62" s="55" customFormat="1" ht="24.9" customHeight="1" x14ac:dyDescent="0.3">
      <c r="A15" s="48">
        <v>56837</v>
      </c>
      <c r="B15" s="49" t="s">
        <v>31</v>
      </c>
      <c r="C15" s="50"/>
      <c r="D15" s="51">
        <v>3</v>
      </c>
      <c r="E15" s="52">
        <f>O14</f>
        <v>0</v>
      </c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3"/>
      <c r="S15" s="48"/>
      <c r="U15" s="54">
        <v>208600</v>
      </c>
      <c r="V15" s="48" t="s">
        <v>40</v>
      </c>
    </row>
    <row r="16" spans="1:62" s="55" customFormat="1" ht="24.9" customHeight="1" x14ac:dyDescent="0.3">
      <c r="A16" s="48">
        <v>56837</v>
      </c>
      <c r="B16" s="49" t="s">
        <v>32</v>
      </c>
      <c r="C16" s="50"/>
      <c r="D16" s="51" t="s">
        <v>33</v>
      </c>
      <c r="E16" s="52">
        <f>M11+M13</f>
        <v>0</v>
      </c>
      <c r="F16" s="52"/>
      <c r="G16" s="52"/>
      <c r="H16" s="52"/>
      <c r="I16" s="52"/>
      <c r="J16" s="52"/>
      <c r="K16" s="52"/>
      <c r="L16" s="52"/>
      <c r="M16" s="52"/>
      <c r="N16" s="52"/>
      <c r="O16" s="52"/>
      <c r="P16" s="53"/>
      <c r="S16" s="48"/>
      <c r="U16" s="52">
        <v>297000</v>
      </c>
      <c r="V16" s="48" t="s">
        <v>41</v>
      </c>
    </row>
    <row r="18" spans="10:12" ht="15" thickBot="1" x14ac:dyDescent="0.35"/>
    <row r="19" spans="10:12" ht="15" thickBot="1" x14ac:dyDescent="0.35">
      <c r="J19" s="45"/>
      <c r="K19" s="46"/>
      <c r="L19" s="47"/>
    </row>
    <row r="20" spans="10:12" ht="15" thickBot="1" x14ac:dyDescent="0.35">
      <c r="J20" s="45"/>
      <c r="K20" s="46"/>
      <c r="L20" s="47"/>
    </row>
    <row r="21" spans="10:12" ht="15" thickBot="1" x14ac:dyDescent="0.35">
      <c r="J21" s="43"/>
      <c r="K21" s="44"/>
      <c r="L21" s="16"/>
    </row>
    <row r="22" spans="10:12" ht="15" thickBot="1" x14ac:dyDescent="0.35">
      <c r="J22" s="43"/>
      <c r="K22" s="44"/>
      <c r="L22" s="17"/>
    </row>
    <row r="23" spans="10:12" ht="15" thickBot="1" x14ac:dyDescent="0.35">
      <c r="J23" s="43"/>
      <c r="K23" s="44"/>
      <c r="L23" s="17"/>
    </row>
    <row r="24" spans="10:12" x14ac:dyDescent="0.3">
      <c r="J24" s="43"/>
      <c r="K24" s="44"/>
      <c r="L24" s="15"/>
    </row>
  </sheetData>
  <mergeCells count="8">
    <mergeCell ref="B1:C1"/>
    <mergeCell ref="J23:K23"/>
    <mergeCell ref="J24:K24"/>
    <mergeCell ref="D2:E2"/>
    <mergeCell ref="J19:L19"/>
    <mergeCell ref="J20:L20"/>
    <mergeCell ref="J21:K21"/>
    <mergeCell ref="J22:K22"/>
  </mergeCells>
  <phoneticPr fontId="7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2025-06-19T06:36:59Z</dcterms:modified>
</cp:coreProperties>
</file>