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Shital mam\"/>
    </mc:Choice>
  </mc:AlternateContent>
  <bookViews>
    <workbookView xWindow="0" yWindow="0" windowWidth="17250" windowHeight="55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10" i="1" l="1"/>
  <c r="T14" i="1"/>
  <c r="O15" i="1" l="1"/>
  <c r="G12" i="1" l="1"/>
  <c r="H12" i="1" s="1"/>
  <c r="N12" i="1" s="1"/>
  <c r="Q11" i="1"/>
  <c r="Q7" i="1"/>
  <c r="J12" i="1" l="1"/>
  <c r="K12" i="1"/>
  <c r="I12" i="1"/>
  <c r="P12" i="1" s="1"/>
  <c r="G8" i="1" l="1"/>
  <c r="M8" i="1" l="1"/>
  <c r="M15" i="1" s="1"/>
  <c r="K8" i="1"/>
  <c r="K15" i="1" s="1"/>
  <c r="J8" i="1"/>
  <c r="H8" i="1"/>
  <c r="N8" i="1" s="1"/>
  <c r="L8" i="1"/>
  <c r="L15" i="1" s="1"/>
  <c r="R15" i="1"/>
  <c r="E9" i="1" l="1"/>
  <c r="P9" i="1" s="1"/>
  <c r="N15" i="1"/>
  <c r="I8" i="1"/>
  <c r="P8" i="1" s="1"/>
  <c r="P15" i="1"/>
  <c r="R17" i="1" s="1"/>
</calcChain>
</file>

<file path=xl/sharedStrings.xml><?xml version="1.0" encoding="utf-8"?>
<sst xmlns="http://schemas.openxmlformats.org/spreadsheetml/2006/main" count="33" uniqueCount="32">
  <si>
    <t>Amount</t>
  </si>
  <si>
    <t>UTR</t>
  </si>
  <si>
    <t>Hold the Amount because the Qty. is more then the DPR</t>
  </si>
  <si>
    <t xml:space="preserve">Pradhan Ji Construction </t>
  </si>
  <si>
    <t>19-12-2023 IFT/IFT23353019565/RIUP23/3863/PARDHAN JI CONSTRU 198000.00</t>
  </si>
  <si>
    <t>10-01-2024 IFT/IFT24010022785/RIUP23/4097/PARDHAN JI CONSTRU 56848.00</t>
  </si>
  <si>
    <t>06-04-2024 IFT/IFT24097097235/RIUP24/074/PARDHAN JI CONSTRU 183808.00</t>
  </si>
  <si>
    <t>22-03-2024 IFT/IFT24082034147/RIUP23/5237/PARDHAN JI CONSTRU 150000.00</t>
  </si>
  <si>
    <t>Muzaffarnagar</t>
  </si>
  <si>
    <t>Subcontractor:</t>
  </si>
  <si>
    <t>State:</t>
  </si>
  <si>
    <t>Uttar Pradesh</t>
  </si>
  <si>
    <t>District:</t>
  </si>
  <si>
    <t>Block:</t>
  </si>
  <si>
    <t>Lawadaudapur Village Pipe line road restoration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</si>
  <si>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</si>
  <si>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</si>
  <si>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</si>
  <si>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</si>
  <si>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</si>
  <si>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</si>
  <si>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</si>
  <si>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</si>
  <si>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</si>
  <si>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</si>
  <si>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</si>
  <si>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</si>
  <si>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</si>
  <si>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</si>
  <si>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</si>
  <si>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GST release note</t>
  </si>
  <si>
    <t>Hathchoya village Boundry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</si>
</sst>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_(* #,##0.00_);_(* \(#,##0.00\);_(* &quot;-&quot;??_);_(@_)"/>
    <numFmt numFmtId="165" formatCode="mm/dd/yy;@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3" fillId="2" borderId="3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43" fontId="2" fillId="2" borderId="9" xfId="1" applyNumberFormat="1" applyFont="1" applyFill="1" applyBorder="1" applyAlignment="1">
      <alignment vertical="center"/>
    </xf>
    <xf numFmtId="43" fontId="2" fillId="2" borderId="7" xfId="1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vertical="center"/>
    </xf>
    <xf numFmtId="0" fontId="3" fillId="2" borderId="11" xfId="0" applyFont="1" applyFill="1" applyBorder="1" applyAlignment="1">
      <alignment horizontal="center" vertical="center" wrapText="1"/>
    </xf>
    <xf numFmtId="0" fontId="0" fillId="2" borderId="8" xfId="0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2" fillId="2" borderId="13" xfId="1" applyNumberFormat="1" applyFont="1" applyFill="1" applyBorder="1" applyAlignment="1">
      <alignment vertical="center"/>
    </xf>
    <xf numFmtId="43" fontId="2" fillId="2" borderId="14" xfId="1" applyNumberFormat="1" applyFont="1" applyFill="1" applyBorder="1" applyAlignment="1">
      <alignment vertical="center"/>
    </xf>
    <xf numFmtId="43" fontId="2" fillId="2" borderId="10" xfId="1" applyNumberFormat="1" applyFont="1" applyFill="1" applyBorder="1" applyAlignment="1">
      <alignment vertical="center"/>
    </xf>
    <xf numFmtId="43" fontId="2" fillId="2" borderId="11" xfId="1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horizontal="center" vertical="center" wrapText="1"/>
    </xf>
    <xf numFmtId="43" fontId="3" fillId="2" borderId="15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2" fillId="0" borderId="1" xfId="1" applyNumberFormat="1" applyFont="1" applyFill="1" applyBorder="1" applyAlignment="1">
      <alignment vertical="center"/>
    </xf>
    <xf numFmtId="43" fontId="2" fillId="0" borderId="6" xfId="1" applyNumberFormat="1" applyFont="1" applyFill="1" applyBorder="1" applyAlignment="1">
      <alignment vertical="center"/>
    </xf>
    <xf numFmtId="43" fontId="2" fillId="0" borderId="8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2" fillId="2" borderId="17" xfId="1" applyNumberFormat="1" applyFont="1" applyFill="1" applyBorder="1" applyAlignment="1">
      <alignment vertical="center"/>
    </xf>
    <xf numFmtId="0" fontId="5" fillId="0" borderId="6" xfId="0" applyFont="1" applyBorder="1"/>
    <xf numFmtId="0" fontId="5" fillId="0" borderId="7" xfId="0" applyFont="1" applyBorder="1"/>
    <xf numFmtId="0" fontId="4" fillId="3" borderId="16" xfId="0" applyFont="1" applyFill="1" applyBorder="1" applyAlignment="1">
      <alignment vertical="center"/>
    </xf>
    <xf numFmtId="43" fontId="2" fillId="3" borderId="18" xfId="1" applyNumberFormat="1" applyFont="1" applyFill="1" applyBorder="1" applyAlignment="1">
      <alignment vertical="center"/>
    </xf>
    <xf numFmtId="9" fontId="2" fillId="3" borderId="18" xfId="1" applyNumberFormat="1" applyFont="1" applyFill="1" applyBorder="1" applyAlignment="1">
      <alignment vertical="center"/>
    </xf>
    <xf numFmtId="43" fontId="2" fillId="3" borderId="17" xfId="1" applyNumberFormat="1" applyFont="1" applyFill="1" applyBorder="1" applyAlignment="1">
      <alignment vertical="center"/>
    </xf>
    <xf numFmtId="0" fontId="3" fillId="3" borderId="19" xfId="0" applyFont="1" applyFill="1" applyBorder="1" applyAlignment="1">
      <alignment horizontal="center" vertical="center" wrapText="1"/>
    </xf>
    <xf numFmtId="43" fontId="2" fillId="3" borderId="16" xfId="1" applyNumberFormat="1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2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2" borderId="2" xfId="1" applyNumberFormat="1" applyFont="1" applyFill="1" applyBorder="1" applyAlignment="1">
      <alignment horizontal="center" vertical="center"/>
    </xf>
    <xf numFmtId="0" fontId="2" fillId="3" borderId="18" xfId="1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13" xfId="1" applyNumberFormat="1" applyFont="1" applyFill="1" applyBorder="1" applyAlignment="1">
      <alignment horizontal="center" vertical="center"/>
    </xf>
    <xf numFmtId="0" fontId="2" fillId="2" borderId="11" xfId="1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43" fontId="0" fillId="2" borderId="0" xfId="0" applyNumberFormat="1" applyFill="1" applyAlignment="1">
      <alignment vertical="center"/>
    </xf>
    <xf numFmtId="0" fontId="4" fillId="0" borderId="0" xfId="0" applyFont="1"/>
    <xf numFmtId="0" fontId="0" fillId="0" borderId="0" xfId="0" applyFont="1"/>
    <xf numFmtId="0" fontId="4" fillId="2" borderId="20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/>
    </xf>
    <xf numFmtId="43" fontId="6" fillId="2" borderId="20" xfId="1" applyNumberFormat="1" applyFont="1" applyFill="1" applyBorder="1" applyAlignment="1">
      <alignment horizontal="center" vertical="center"/>
    </xf>
    <xf numFmtId="43" fontId="4" fillId="2" borderId="20" xfId="1" applyNumberFormat="1" applyFont="1" applyFill="1" applyBorder="1" applyAlignment="1">
      <alignment horizontal="center" vertical="center"/>
    </xf>
    <xf numFmtId="165" fontId="0" fillId="0" borderId="0" xfId="0" applyNumberFormat="1" applyFont="1"/>
    <xf numFmtId="165" fontId="4" fillId="2" borderId="20" xfId="0" applyNumberFormat="1" applyFont="1" applyFill="1" applyBorder="1" applyAlignment="1">
      <alignment horizontal="center" vertical="center"/>
    </xf>
    <xf numFmtId="165" fontId="2" fillId="2" borderId="2" xfId="1" applyNumberFormat="1" applyFont="1" applyFill="1" applyBorder="1" applyAlignment="1">
      <alignment vertical="center"/>
    </xf>
    <xf numFmtId="165" fontId="2" fillId="3" borderId="18" xfId="1" applyNumberFormat="1" applyFont="1" applyFill="1" applyBorder="1" applyAlignment="1">
      <alignment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2" borderId="1" xfId="1" applyNumberFormat="1" applyFont="1" applyFill="1" applyBorder="1" applyAlignment="1">
      <alignment vertical="center"/>
    </xf>
    <xf numFmtId="165" fontId="2" fillId="2" borderId="13" xfId="1" applyNumberFormat="1" applyFont="1" applyFill="1" applyBorder="1" applyAlignment="1">
      <alignment vertical="center"/>
    </xf>
    <xf numFmtId="165" fontId="2" fillId="2" borderId="11" xfId="1" applyNumberFormat="1" applyFont="1" applyFill="1" applyBorder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8"/>
  <sheetViews>
    <sheetView tabSelected="1" zoomScale="85" zoomScaleNormal="85" workbookViewId="0">
      <selection activeCell="B1" sqref="B1"/>
    </sheetView>
  </sheetViews>
  <sheetFormatPr defaultColWidth="9" defaultRowHeight="30" customHeight="1" x14ac:dyDescent="0.25"/>
  <cols>
    <col min="1" max="1" width="9" style="3"/>
    <col min="2" max="2" width="30" style="3" customWidth="1"/>
    <col min="3" max="3" width="13.42578125" style="70" bestFit="1" customWidth="1"/>
    <col min="4" max="4" width="11.5703125" style="46" bestFit="1" customWidth="1"/>
    <col min="5" max="5" width="13.28515625" style="3" bestFit="1" customWidth="1"/>
    <col min="6" max="7" width="13.28515625" style="3" customWidth="1"/>
    <col min="8" max="8" width="14.7109375" style="2" customWidth="1"/>
    <col min="9" max="9" width="12.85546875" style="2" bestFit="1" customWidth="1"/>
    <col min="10" max="10" width="10.7109375" style="3" bestFit="1" customWidth="1"/>
    <col min="11" max="11" width="11.7109375" style="3" bestFit="1" customWidth="1"/>
    <col min="12" max="12" width="15.42578125" style="3" bestFit="1" customWidth="1"/>
    <col min="13" max="13" width="12.140625" style="3" bestFit="1" customWidth="1"/>
    <col min="14" max="14" width="14.42578125" style="3" bestFit="1" customWidth="1"/>
    <col min="15" max="16" width="14.85546875" style="3" customWidth="1"/>
    <col min="17" max="17" width="10.5703125" style="3" bestFit="1" customWidth="1"/>
    <col min="18" max="18" width="15" style="3" bestFit="1" customWidth="1"/>
    <col min="19" max="19" width="84.140625" style="3" bestFit="1" customWidth="1"/>
    <col min="20" max="20" width="10.28515625" style="3" bestFit="1" customWidth="1"/>
    <col min="21" max="16384" width="9" style="3"/>
  </cols>
  <sheetData>
    <row r="1" spans="1:20" s="55" customFormat="1" ht="24.95" customHeight="1" x14ac:dyDescent="0.25">
      <c r="A1" s="54" t="s">
        <v>9</v>
      </c>
      <c r="B1" s="14" t="s">
        <v>3</v>
      </c>
      <c r="C1" s="61"/>
    </row>
    <row r="2" spans="1:20" s="55" customFormat="1" ht="24.95" customHeight="1" x14ac:dyDescent="0.25">
      <c r="A2" s="54" t="s">
        <v>10</v>
      </c>
      <c r="B2" s="55" t="s">
        <v>11</v>
      </c>
      <c r="C2" s="61"/>
    </row>
    <row r="3" spans="1:20" s="55" customFormat="1" ht="30.6" customHeight="1" x14ac:dyDescent="0.25">
      <c r="A3" s="54" t="s">
        <v>12</v>
      </c>
      <c r="B3" s="16" t="s">
        <v>8</v>
      </c>
      <c r="C3" s="61"/>
    </row>
    <row r="4" spans="1:20" s="55" customFormat="1" ht="24.95" customHeight="1" thickBot="1" x14ac:dyDescent="0.3">
      <c r="A4" s="54" t="s">
        <v>13</v>
      </c>
      <c r="B4" s="16" t="s">
        <v>8</v>
      </c>
      <c r="C4" s="61"/>
    </row>
    <row r="5" spans="1:20" ht="30" customHeight="1" x14ac:dyDescent="0.25">
      <c r="A5" s="56" t="s">
        <v>15</v>
      </c>
      <c r="B5" s="57" t="s">
        <v>16</v>
      </c>
      <c r="C5" s="62" t="s">
        <v>17</v>
      </c>
      <c r="D5" s="58" t="s">
        <v>18</v>
      </c>
      <c r="E5" s="57" t="s">
        <v>19</v>
      </c>
      <c r="F5" s="57" t="s">
        <v>20</v>
      </c>
      <c r="G5" s="58" t="s">
        <v>21</v>
      </c>
      <c r="H5" s="59" t="s">
        <v>22</v>
      </c>
      <c r="I5" s="60" t="s">
        <v>0</v>
      </c>
      <c r="J5" s="57" t="s">
        <v>23</v>
      </c>
      <c r="K5" s="57" t="s">
        <v>24</v>
      </c>
      <c r="L5" s="57" t="s">
        <v>25</v>
      </c>
      <c r="M5" s="57" t="s">
        <v>26</v>
      </c>
      <c r="N5" s="57" t="s">
        <v>27</v>
      </c>
      <c r="O5" s="15" t="s">
        <v>2</v>
      </c>
      <c r="P5" s="57" t="s">
        <v>28</v>
      </c>
      <c r="Q5" s="24"/>
      <c r="R5" s="57" t="s">
        <v>29</v>
      </c>
      <c r="S5" s="17" t="s">
        <v>1</v>
      </c>
    </row>
    <row r="6" spans="1:20" ht="30" customHeight="1" thickBot="1" x14ac:dyDescent="0.3">
      <c r="A6" s="41"/>
      <c r="B6" s="10"/>
      <c r="C6" s="63"/>
      <c r="D6" s="47"/>
      <c r="E6" s="10"/>
      <c r="F6" s="10"/>
      <c r="G6" s="10"/>
      <c r="H6" s="42">
        <v>0.18</v>
      </c>
      <c r="I6" s="10"/>
      <c r="J6" s="42">
        <v>0.01</v>
      </c>
      <c r="K6" s="42">
        <v>0.05</v>
      </c>
      <c r="L6" s="42">
        <v>0.1</v>
      </c>
      <c r="M6" s="42">
        <v>0.1</v>
      </c>
      <c r="N6" s="42">
        <v>0.18</v>
      </c>
      <c r="O6" s="42"/>
      <c r="P6" s="12"/>
      <c r="Q6" s="43"/>
      <c r="R6" s="11"/>
      <c r="S6" s="12"/>
    </row>
    <row r="7" spans="1:20" ht="30" customHeight="1" x14ac:dyDescent="0.25">
      <c r="A7" s="35"/>
      <c r="B7" s="36"/>
      <c r="C7" s="64"/>
      <c r="D7" s="48"/>
      <c r="E7" s="36"/>
      <c r="F7" s="36"/>
      <c r="G7" s="36"/>
      <c r="H7" s="37"/>
      <c r="I7" s="36"/>
      <c r="J7" s="37"/>
      <c r="K7" s="37"/>
      <c r="L7" s="37"/>
      <c r="M7" s="37"/>
      <c r="N7" s="37"/>
      <c r="O7" s="37"/>
      <c r="P7" s="38"/>
      <c r="Q7" s="39">
        <f>A7</f>
        <v>0</v>
      </c>
      <c r="R7" s="40"/>
      <c r="S7" s="38"/>
    </row>
    <row r="8" spans="1:20" ht="30" customHeight="1" x14ac:dyDescent="0.15">
      <c r="A8" s="35">
        <v>60686</v>
      </c>
      <c r="B8" s="13" t="s">
        <v>14</v>
      </c>
      <c r="C8" s="65">
        <v>45271</v>
      </c>
      <c r="D8" s="44">
        <v>1</v>
      </c>
      <c r="E8" s="8">
        <v>439764</v>
      </c>
      <c r="F8" s="8">
        <v>95375</v>
      </c>
      <c r="G8" s="8">
        <f>E8-F8</f>
        <v>344389</v>
      </c>
      <c r="H8" s="28">
        <f>G8*18%</f>
        <v>61990.02</v>
      </c>
      <c r="I8" s="8">
        <f>G8+H8</f>
        <v>406379.02</v>
      </c>
      <c r="J8" s="8">
        <f>G8*1%</f>
        <v>3443.89</v>
      </c>
      <c r="K8" s="8">
        <f>G8*5%</f>
        <v>17219.45</v>
      </c>
      <c r="L8" s="8">
        <f>G8*10%</f>
        <v>34438.9</v>
      </c>
      <c r="M8" s="8">
        <f>G8*10%</f>
        <v>34438.9</v>
      </c>
      <c r="N8" s="8">
        <f>H8</f>
        <v>61990.02</v>
      </c>
      <c r="O8" s="8"/>
      <c r="P8" s="29">
        <f>I8-SUM(J8:O8)</f>
        <v>254847.86000000002</v>
      </c>
      <c r="Q8" s="1"/>
      <c r="R8" s="30">
        <v>198000</v>
      </c>
      <c r="S8" s="33" t="s">
        <v>4</v>
      </c>
    </row>
    <row r="9" spans="1:20" ht="30" customHeight="1" x14ac:dyDescent="0.15">
      <c r="A9" s="35">
        <v>60686</v>
      </c>
      <c r="B9" s="13" t="s">
        <v>30</v>
      </c>
      <c r="C9" s="65"/>
      <c r="D9" s="44">
        <v>1</v>
      </c>
      <c r="E9" s="8">
        <f>N8</f>
        <v>61990.02</v>
      </c>
      <c r="F9" s="8"/>
      <c r="G9" s="8"/>
      <c r="H9" s="8"/>
      <c r="I9" s="8"/>
      <c r="J9" s="8"/>
      <c r="K9" s="8"/>
      <c r="L9" s="8"/>
      <c r="M9" s="8"/>
      <c r="N9" s="8"/>
      <c r="O9" s="8"/>
      <c r="P9" s="29">
        <f>E9</f>
        <v>61990.02</v>
      </c>
      <c r="Q9" s="1"/>
      <c r="R9" s="30">
        <v>56848</v>
      </c>
      <c r="S9" s="33" t="s">
        <v>5</v>
      </c>
    </row>
    <row r="10" spans="1:20" ht="30" customHeight="1" x14ac:dyDescent="0.25">
      <c r="A10" s="35">
        <v>60686</v>
      </c>
      <c r="B10" s="13"/>
      <c r="C10" s="65"/>
      <c r="D10" s="45"/>
      <c r="E10" s="28"/>
      <c r="F10" s="8"/>
      <c r="G10" s="8"/>
      <c r="H10" s="8"/>
      <c r="I10" s="8"/>
      <c r="J10" s="8"/>
      <c r="K10" s="8"/>
      <c r="L10" s="8"/>
      <c r="M10" s="8"/>
      <c r="N10" s="8"/>
      <c r="O10" s="8"/>
      <c r="P10" s="29"/>
      <c r="Q10" s="1"/>
      <c r="R10" s="30"/>
      <c r="S10" s="18"/>
      <c r="T10" s="53">
        <f>SUM(P8:P10,0)-SUM(R8:R10,0)</f>
        <v>61989.880000000005</v>
      </c>
    </row>
    <row r="11" spans="1:20" ht="30" customHeight="1" x14ac:dyDescent="0.25">
      <c r="A11" s="35"/>
      <c r="B11" s="36"/>
      <c r="C11" s="64"/>
      <c r="D11" s="48"/>
      <c r="E11" s="36"/>
      <c r="F11" s="36"/>
      <c r="G11" s="36"/>
      <c r="H11" s="37"/>
      <c r="I11" s="36"/>
      <c r="J11" s="37"/>
      <c r="K11" s="37"/>
      <c r="L11" s="37"/>
      <c r="M11" s="37"/>
      <c r="N11" s="37"/>
      <c r="O11" s="37"/>
      <c r="P11" s="38"/>
      <c r="Q11" s="39">
        <f>A11</f>
        <v>0</v>
      </c>
      <c r="R11" s="40"/>
      <c r="S11" s="38"/>
    </row>
    <row r="12" spans="1:20" ht="30" customHeight="1" x14ac:dyDescent="0.15">
      <c r="A12" s="35">
        <v>61446</v>
      </c>
      <c r="B12" s="8" t="s">
        <v>31</v>
      </c>
      <c r="C12" s="66">
        <v>45363</v>
      </c>
      <c r="D12" s="49">
        <v>6</v>
      </c>
      <c r="E12" s="8">
        <v>374850</v>
      </c>
      <c r="F12" s="8"/>
      <c r="G12" s="8">
        <f>E12-F12</f>
        <v>374850</v>
      </c>
      <c r="H12" s="28">
        <f>G12*18%</f>
        <v>67473</v>
      </c>
      <c r="I12" s="8">
        <f>G12+H12</f>
        <v>442323</v>
      </c>
      <c r="J12" s="8">
        <f>G12*1%</f>
        <v>3748.5</v>
      </c>
      <c r="K12" s="8">
        <f>G12*5%</f>
        <v>18742.5</v>
      </c>
      <c r="L12" s="8"/>
      <c r="M12" s="8"/>
      <c r="N12" s="8">
        <f>H12</f>
        <v>67473</v>
      </c>
      <c r="O12" s="8">
        <v>18550</v>
      </c>
      <c r="P12" s="29">
        <f>I12-SUM(J12:O12)</f>
        <v>333809</v>
      </c>
      <c r="Q12" s="1"/>
      <c r="R12" s="30">
        <v>150000</v>
      </c>
      <c r="S12" s="33" t="s">
        <v>7</v>
      </c>
    </row>
    <row r="13" spans="1:20" ht="30" customHeight="1" x14ac:dyDescent="0.15">
      <c r="A13" s="35">
        <v>61446</v>
      </c>
      <c r="B13" s="8"/>
      <c r="C13" s="66"/>
      <c r="D13" s="49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29"/>
      <c r="Q13" s="1"/>
      <c r="R13" s="6">
        <v>183808</v>
      </c>
      <c r="S13" s="33" t="s">
        <v>6</v>
      </c>
    </row>
    <row r="14" spans="1:20" ht="30" customHeight="1" thickBot="1" x14ac:dyDescent="0.2">
      <c r="A14" s="35">
        <v>61446</v>
      </c>
      <c r="B14" s="20"/>
      <c r="C14" s="67"/>
      <c r="D14" s="5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1"/>
      <c r="Q14" s="7"/>
      <c r="R14" s="11"/>
      <c r="S14" s="34"/>
      <c r="T14" s="53">
        <f>SUM(P12:P14,0)-SUM(R12:R14,0)</f>
        <v>1</v>
      </c>
    </row>
    <row r="15" spans="1:20" ht="30" customHeight="1" x14ac:dyDescent="0.25">
      <c r="A15" s="22"/>
      <c r="B15" s="23"/>
      <c r="C15" s="68"/>
      <c r="D15" s="51"/>
      <c r="E15" s="23"/>
      <c r="F15" s="23"/>
      <c r="G15" s="23"/>
      <c r="H15" s="23"/>
      <c r="I15" s="23"/>
      <c r="J15" s="23"/>
      <c r="K15" s="27">
        <f t="shared" ref="K15:O15" si="0">SUM(K8:K13)</f>
        <v>35961.949999999997</v>
      </c>
      <c r="L15" s="27">
        <f t="shared" si="0"/>
        <v>34438.9</v>
      </c>
      <c r="M15" s="27">
        <f t="shared" si="0"/>
        <v>34438.9</v>
      </c>
      <c r="N15" s="27">
        <f t="shared" si="0"/>
        <v>129463.01999999999</v>
      </c>
      <c r="O15" s="27">
        <f t="shared" si="0"/>
        <v>18550</v>
      </c>
      <c r="P15" s="27">
        <f>SUM(P8:P13)</f>
        <v>650646.88</v>
      </c>
      <c r="Q15" s="25"/>
      <c r="R15" s="31">
        <f>SUM(R6:R14)</f>
        <v>588656</v>
      </c>
      <c r="S15" s="32"/>
    </row>
    <row r="16" spans="1:20" ht="30" customHeight="1" x14ac:dyDescent="0.25">
      <c r="A16" s="6"/>
      <c r="B16" s="8"/>
      <c r="C16" s="66"/>
      <c r="D16" s="49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9"/>
      <c r="Q16" s="5"/>
      <c r="R16" s="6"/>
      <c r="S16" s="9"/>
    </row>
    <row r="17" spans="1:19" ht="30" customHeight="1" thickBot="1" x14ac:dyDescent="0.3">
      <c r="A17" s="11"/>
      <c r="B17" s="10"/>
      <c r="C17" s="63"/>
      <c r="D17" s="47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2"/>
      <c r="Q17" s="26"/>
      <c r="R17" s="19">
        <f>P15-R15</f>
        <v>61990.880000000005</v>
      </c>
      <c r="S17" s="12"/>
    </row>
    <row r="18" spans="1:19" ht="30" customHeight="1" x14ac:dyDescent="0.25">
      <c r="A18" s="4"/>
      <c r="B18" s="4"/>
      <c r="C18" s="69"/>
      <c r="D18" s="52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2025-06-03T09:57:32Z</dcterms:modified>
</cp:coreProperties>
</file>