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0" documentId="13_ncr:1_{AFDD96CA-382A-4EF5-9ACD-1E24299F4E3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1" l="1"/>
  <c r="J12" i="1" s="1"/>
  <c r="K12" i="1" l="1"/>
  <c r="H12" i="1"/>
  <c r="L12" i="1" s="1"/>
  <c r="G8" i="1"/>
  <c r="K8" i="1" s="1"/>
  <c r="I12" i="1" l="1"/>
  <c r="N12" i="1" s="1"/>
  <c r="Q12" i="1" s="1"/>
  <c r="J8" i="1"/>
  <c r="H8" i="1"/>
  <c r="L8" i="1" s="1"/>
  <c r="E9" i="1" s="1"/>
  <c r="N9" i="1" s="1"/>
  <c r="I8" i="1" l="1"/>
  <c r="N8" i="1" s="1"/>
  <c r="Q8" i="1" l="1"/>
</calcChain>
</file>

<file path=xl/sharedStrings.xml><?xml version="1.0" encoding="utf-8"?>
<sst xmlns="http://schemas.openxmlformats.org/spreadsheetml/2006/main" count="30" uniqueCount="29">
  <si>
    <t>Amount</t>
  </si>
  <si>
    <t>UTR</t>
  </si>
  <si>
    <t>Advance Village Wise</t>
  </si>
  <si>
    <t>29-10-2024 NEFT/AXISP00560584015/RIUP24/2336/MEENA ENTERPRISES/BARB0SARDHA ₹ 2,47,500.00</t>
  </si>
  <si>
    <t>12-03-2025 NEFT/AXISP00632194499/RIUP24/2638/MEENA ENTERPRISES/BARB0SARDHA 150000.00</t>
  </si>
  <si>
    <t>Subcontractor:</t>
  </si>
  <si>
    <t>State:</t>
  </si>
  <si>
    <t>Uttar Pradesh</t>
  </si>
  <si>
    <t>District:</t>
  </si>
  <si>
    <t>Muzaffarnagar</t>
  </si>
  <si>
    <t>Block:</t>
  </si>
  <si>
    <t>Meena Enterprises</t>
  </si>
  <si>
    <t>GST Release Note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</si>
  <si>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</si>
  <si>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</si>
  <si>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</si>
  <si>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</si>
  <si>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</si>
  <si>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</si>
  <si>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</si>
  <si>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</si>
  <si>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</si>
  <si>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</si>
  <si>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</si>
  <si>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Hold the Amount because the Qty. is more then the DPR</t>
  </si>
  <si>
    <t>Final_Amount</t>
  </si>
  <si>
    <t>Total_Amount</t>
  </si>
  <si>
    <t xml:space="preserve"> BEHEDI MUZAFFARNAGAR Village  - BOUNDARY WALL CONSTRUCTION WORK  </t>
  </si>
  <si>
    <t>BAGHRA Village Boundary Wall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</si>
</sst>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43" fontId="4" fillId="2" borderId="4" xfId="1" applyFont="1" applyFill="1" applyBorder="1" applyAlignment="1">
      <alignment horizontal="center" vertical="center"/>
    </xf>
    <xf numFmtId="9" fontId="4" fillId="2" borderId="4" xfId="1" applyNumberFormat="1" applyFont="1" applyFill="1" applyBorder="1" applyAlignment="1">
      <alignment horizontal="center" vertical="center"/>
    </xf>
    <xf numFmtId="43" fontId="4" fillId="2" borderId="5" xfId="1" applyFont="1" applyFill="1" applyBorder="1" applyAlignment="1">
      <alignment horizontal="center" vertical="center"/>
    </xf>
    <xf numFmtId="43" fontId="4" fillId="2" borderId="3" xfId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43" fontId="4" fillId="3" borderId="8" xfId="1" applyFont="1" applyFill="1" applyBorder="1" applyAlignment="1">
      <alignment horizontal="center" vertical="center"/>
    </xf>
    <xf numFmtId="9" fontId="4" fillId="3" borderId="8" xfId="1" applyNumberFormat="1" applyFont="1" applyFill="1" applyBorder="1" applyAlignment="1">
      <alignment horizontal="center" vertical="center"/>
    </xf>
    <xf numFmtId="43" fontId="4" fillId="3" borderId="9" xfId="1" applyFont="1" applyFill="1" applyBorder="1" applyAlignment="1">
      <alignment horizontal="center" vertical="center"/>
    </xf>
    <xf numFmtId="43" fontId="4" fillId="3" borderId="7" xfId="1" applyFon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14" fontId="0" fillId="0" borderId="10" xfId="0" applyNumberFormat="1" applyBorder="1" applyAlignment="1">
      <alignment horizontal="center" vertical="center"/>
    </xf>
    <xf numFmtId="43" fontId="4" fillId="2" borderId="12" xfId="1" applyFont="1" applyFill="1" applyBorder="1" applyAlignment="1">
      <alignment vertical="center"/>
    </xf>
    <xf numFmtId="43" fontId="4" fillId="2" borderId="13" xfId="1" applyFont="1" applyFill="1" applyBorder="1" applyAlignment="1">
      <alignment vertical="center"/>
    </xf>
    <xf numFmtId="43" fontId="0" fillId="0" borderId="10" xfId="0" applyNumberFormat="1" applyBorder="1" applyAlignment="1">
      <alignment horizontal="center" vertical="center"/>
    </xf>
    <xf numFmtId="43" fontId="0" fillId="0" borderId="10" xfId="1" applyFont="1" applyBorder="1" applyAlignment="1">
      <alignment horizontal="center" vertical="center"/>
    </xf>
    <xf numFmtId="9" fontId="4" fillId="2" borderId="14" xfId="1" applyNumberFormat="1" applyFont="1" applyFill="1" applyBorder="1" applyAlignment="1">
      <alignment horizontal="center" vertical="center"/>
    </xf>
    <xf numFmtId="9" fontId="4" fillId="3" borderId="15" xfId="1" applyNumberFormat="1" applyFont="1" applyFill="1" applyBorder="1" applyAlignment="1">
      <alignment horizontal="center" vertical="center"/>
    </xf>
    <xf numFmtId="43" fontId="4" fillId="2" borderId="16" xfId="1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14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3" fontId="5" fillId="2" borderId="2" xfId="1" applyFont="1" applyFill="1" applyBorder="1" applyAlignment="1">
      <alignment horizontal="center" vertical="center"/>
    </xf>
    <xf numFmtId="43" fontId="2" fillId="2" borderId="2" xfId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"/>
  <sheetViews>
    <sheetView tabSelected="1" workbookViewId="0">
      <selection activeCell="K16" sqref="K16"/>
    </sheetView>
  </sheetViews>
  <sheetFormatPr defaultColWidth="9.140625" defaultRowHeight="15" x14ac:dyDescent="0.25"/>
  <cols>
    <col min="1" max="1" width="9.140625" style="2"/>
    <col min="2" max="2" width="32.7109375" style="2" customWidth="1"/>
    <col min="3" max="3" width="11.7109375" style="2" bestFit="1" customWidth="1"/>
    <col min="4" max="4" width="9.140625" style="2"/>
    <col min="5" max="5" width="10" style="2" bestFit="1" customWidth="1"/>
    <col min="6" max="6" width="9.140625" style="2"/>
    <col min="7" max="7" width="11.140625" style="2" bestFit="1" customWidth="1"/>
    <col min="8" max="8" width="10" style="2" bestFit="1" customWidth="1"/>
    <col min="9" max="9" width="11.140625" style="2" bestFit="1" customWidth="1"/>
    <col min="10" max="10" width="9.85546875" style="2" bestFit="1" customWidth="1"/>
    <col min="11" max="11" width="10.85546875" style="2" bestFit="1" customWidth="1"/>
    <col min="12" max="13" width="12.28515625" style="2" customWidth="1"/>
    <col min="14" max="15" width="12.5703125" style="2" bestFit="1" customWidth="1"/>
    <col min="16" max="16" width="91.5703125" style="2" bestFit="1" customWidth="1"/>
    <col min="17" max="17" width="12.5703125" style="2" bestFit="1" customWidth="1"/>
    <col min="18" max="16384" width="9.140625" style="2"/>
  </cols>
  <sheetData>
    <row r="1" spans="1:17" x14ac:dyDescent="0.25">
      <c r="A1" t="s">
        <v>5</v>
      </c>
      <c r="B1" s="2" t="s">
        <v>11</v>
      </c>
    </row>
    <row r="2" spans="1:17" x14ac:dyDescent="0.25">
      <c r="A2" t="s">
        <v>6</v>
      </c>
      <c r="B2" t="s">
        <v>7</v>
      </c>
    </row>
    <row r="3" spans="1:17" x14ac:dyDescent="0.25">
      <c r="A3" t="s">
        <v>8</v>
      </c>
      <c r="B3" t="s">
        <v>9</v>
      </c>
    </row>
    <row r="4" spans="1:17" ht="15.75" thickBot="1" x14ac:dyDescent="0.3">
      <c r="A4" t="s">
        <v>10</v>
      </c>
      <c r="B4" t="s">
        <v>9</v>
      </c>
    </row>
    <row r="5" spans="1:17" ht="90" x14ac:dyDescent="0.25">
      <c r="A5" s="26" t="s">
        <v>13</v>
      </c>
      <c r="B5" s="3" t="s">
        <v>14</v>
      </c>
      <c r="C5" s="27" t="s">
        <v>15</v>
      </c>
      <c r="D5" s="28" t="s">
        <v>16</v>
      </c>
      <c r="E5" s="3" t="s">
        <v>17</v>
      </c>
      <c r="F5" s="3" t="s">
        <v>18</v>
      </c>
      <c r="G5" s="28" t="s">
        <v>19</v>
      </c>
      <c r="H5" s="29" t="s">
        <v>20</v>
      </c>
      <c r="I5" s="30" t="s">
        <v>0</v>
      </c>
      <c r="J5" s="3" t="s">
        <v>21</v>
      </c>
      <c r="K5" s="3" t="s">
        <v>22</v>
      </c>
      <c r="L5" s="3" t="s">
        <v>23</v>
      </c>
      <c r="M5" s="31" t="s">
        <v>24</v>
      </c>
      <c r="N5" s="3" t="s">
        <v>25</v>
      </c>
      <c r="O5" s="3" t="s">
        <v>26</v>
      </c>
      <c r="P5" s="1" t="s">
        <v>1</v>
      </c>
      <c r="Q5" s="3" t="s">
        <v>2</v>
      </c>
    </row>
    <row r="6" spans="1:17" ht="15.75" thickBot="1" x14ac:dyDescent="0.3">
      <c r="A6" s="4"/>
      <c r="B6" s="5"/>
      <c r="C6" s="5"/>
      <c r="D6" s="5"/>
      <c r="E6" s="5"/>
      <c r="F6" s="5"/>
      <c r="G6" s="5"/>
      <c r="H6" s="6">
        <v>0.18</v>
      </c>
      <c r="I6" s="5"/>
      <c r="J6" s="6">
        <v>0.01</v>
      </c>
      <c r="K6" s="6">
        <v>0.05</v>
      </c>
      <c r="L6" s="6">
        <v>0.18</v>
      </c>
      <c r="M6" s="23"/>
      <c r="N6" s="7"/>
      <c r="O6" s="8"/>
      <c r="P6" s="7"/>
      <c r="Q6" s="9"/>
    </row>
    <row r="7" spans="1:17" x14ac:dyDescent="0.25">
      <c r="A7" s="10"/>
      <c r="B7" s="11"/>
      <c r="C7" s="11"/>
      <c r="D7" s="11"/>
      <c r="E7" s="11"/>
      <c r="F7" s="11"/>
      <c r="G7" s="11"/>
      <c r="H7" s="12"/>
      <c r="I7" s="11"/>
      <c r="J7" s="12"/>
      <c r="K7" s="12"/>
      <c r="L7" s="12"/>
      <c r="M7" s="24"/>
      <c r="N7" s="13"/>
      <c r="O7" s="14"/>
      <c r="P7" s="13"/>
      <c r="Q7" s="15"/>
    </row>
    <row r="8" spans="1:17" ht="30" x14ac:dyDescent="0.25">
      <c r="A8" s="16">
        <v>66324</v>
      </c>
      <c r="B8" s="17" t="s">
        <v>28</v>
      </c>
      <c r="C8" s="18">
        <v>45575</v>
      </c>
      <c r="D8" s="16">
        <v>16</v>
      </c>
      <c r="E8" s="16">
        <v>386400</v>
      </c>
      <c r="F8" s="16">
        <v>70000</v>
      </c>
      <c r="G8" s="19">
        <f>ROUND(E8-F8,)</f>
        <v>316400</v>
      </c>
      <c r="H8" s="19">
        <f>ROUND(G8*$H$6,0)</f>
        <v>56952</v>
      </c>
      <c r="I8" s="19">
        <f>G8+H8</f>
        <v>373352</v>
      </c>
      <c r="J8" s="19">
        <f>ROUND(G8*$J$6,)</f>
        <v>3164</v>
      </c>
      <c r="K8" s="19">
        <f>ROUND(G8*$K$6,)</f>
        <v>15820</v>
      </c>
      <c r="L8" s="19">
        <f>H8</f>
        <v>56952</v>
      </c>
      <c r="M8" s="25"/>
      <c r="N8" s="20">
        <f>ROUND(I8-SUM(J8:L8),0)</f>
        <v>297416</v>
      </c>
      <c r="O8" s="22">
        <v>247500</v>
      </c>
      <c r="P8" s="16" t="s">
        <v>3</v>
      </c>
      <c r="Q8" s="21">
        <f>SUM(N8:N10)-SUM(O8:O10)</f>
        <v>106868</v>
      </c>
    </row>
    <row r="9" spans="1:17" x14ac:dyDescent="0.25">
      <c r="A9" s="16">
        <v>66324</v>
      </c>
      <c r="B9" t="s">
        <v>12</v>
      </c>
      <c r="C9" s="18"/>
      <c r="D9" s="16">
        <v>16</v>
      </c>
      <c r="E9" s="21">
        <f>L8</f>
        <v>56952</v>
      </c>
      <c r="F9" s="16"/>
      <c r="G9" s="19"/>
      <c r="H9" s="19"/>
      <c r="I9" s="19"/>
      <c r="J9" s="19"/>
      <c r="K9" s="19"/>
      <c r="L9" s="19"/>
      <c r="M9" s="25"/>
      <c r="N9" s="25">
        <f>E9</f>
        <v>56952</v>
      </c>
      <c r="O9" s="22"/>
      <c r="P9" s="16"/>
      <c r="Q9" s="21"/>
    </row>
    <row r="10" spans="1:1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</row>
    <row r="11" spans="1:17" x14ac:dyDescent="0.25">
      <c r="A11" s="10"/>
      <c r="B11" s="11"/>
      <c r="C11" s="11"/>
      <c r="D11" s="11"/>
      <c r="E11" s="11"/>
      <c r="F11" s="11"/>
      <c r="G11" s="11"/>
      <c r="H11" s="12"/>
      <c r="I11" s="11"/>
      <c r="J11" s="12"/>
      <c r="K11" s="12"/>
      <c r="L11" s="12"/>
      <c r="M11" s="24"/>
      <c r="N11" s="13"/>
      <c r="O11" s="14"/>
      <c r="P11" s="13"/>
      <c r="Q11" s="15"/>
    </row>
    <row r="12" spans="1:17" ht="45" x14ac:dyDescent="0.25">
      <c r="A12" s="16">
        <v>66971</v>
      </c>
      <c r="B12" s="17" t="s">
        <v>27</v>
      </c>
      <c r="C12" s="18">
        <v>45623</v>
      </c>
      <c r="D12" s="16">
        <v>28</v>
      </c>
      <c r="E12" s="16">
        <v>247278</v>
      </c>
      <c r="F12" s="16">
        <v>0</v>
      </c>
      <c r="G12" s="19">
        <f>ROUND(E12-F12,)</f>
        <v>247278</v>
      </c>
      <c r="H12" s="19">
        <f>ROUND(G12*$H$6,0)</f>
        <v>44510</v>
      </c>
      <c r="I12" s="19">
        <f>G12+H12</f>
        <v>291788</v>
      </c>
      <c r="J12" s="19">
        <f>ROUND(G12*$J$6,)</f>
        <v>2473</v>
      </c>
      <c r="K12" s="19">
        <f>ROUND(G12*$K$6,)</f>
        <v>12364</v>
      </c>
      <c r="L12" s="19">
        <f>H12</f>
        <v>44510</v>
      </c>
      <c r="M12" s="25"/>
      <c r="N12" s="20">
        <f>ROUND(I12-SUM(J12:L12),0)</f>
        <v>232441</v>
      </c>
      <c r="O12" s="22">
        <v>150000</v>
      </c>
      <c r="P12" s="16" t="s">
        <v>4</v>
      </c>
      <c r="Q12" s="21">
        <f>SUM(N12:N15)-SUM(O12:O15)</f>
        <v>82441</v>
      </c>
    </row>
    <row r="13" spans="1:17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</row>
    <row r="14" spans="1:17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</row>
    <row r="15" spans="1:17" x14ac:dyDescent="0.25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2025-06-26T11:01:17Z</dcterms:modified>
</cp:coreProperties>
</file>