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F852D675-7B9A-45B7-8AD4-DC9C798F7233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G17" i="1" l="1"/>
  <c r="I17" i="1" s="1"/>
  <c r="G16" i="1"/>
  <c r="I16" i="1" s="1"/>
  <c r="G15" i="1"/>
  <c r="J15" i="1" s="1"/>
  <c r="G14" i="1"/>
  <c r="J14" i="1" s="1"/>
  <c r="G13" i="1"/>
  <c r="J13" i="1" s="1"/>
  <c r="G12" i="1"/>
  <c r="I12" i="1" s="1"/>
  <c r="O12" i="1" s="1"/>
  <c r="G11" i="1"/>
  <c r="I11" i="1" s="1"/>
  <c r="O11" i="1" s="1"/>
  <c r="G10" i="1"/>
  <c r="I10" i="1" s="1"/>
  <c r="O10" i="1" s="1"/>
  <c r="G9" i="1"/>
  <c r="I9" i="1" s="1"/>
  <c r="O9" i="1" s="1"/>
  <c r="G8" i="1"/>
  <c r="J8" i="1" s="1"/>
  <c r="P7" i="1"/>
  <c r="G7" i="1"/>
  <c r="H7" i="1" s="1"/>
  <c r="I7" i="1" s="1"/>
  <c r="O16" i="1" l="1"/>
  <c r="J16" i="1"/>
  <c r="J7" i="1"/>
  <c r="J17" i="1"/>
  <c r="O17" i="1" s="1"/>
  <c r="L17" i="1"/>
  <c r="O13" i="1"/>
  <c r="O14" i="1"/>
  <c r="L15" i="1"/>
  <c r="O15" i="1"/>
  <c r="I8" i="1"/>
  <c r="O8" i="1" s="1"/>
  <c r="I13" i="1"/>
  <c r="I14" i="1"/>
  <c r="I15" i="1"/>
  <c r="L7" i="1"/>
  <c r="O7" i="1" s="1"/>
</calcChain>
</file>

<file path=xl/sharedStrings.xml><?xml version="1.0" encoding="utf-8"?>
<sst xmlns="http://schemas.openxmlformats.org/spreadsheetml/2006/main" count="44" uniqueCount="34">
  <si>
    <t>Amount</t>
  </si>
  <si>
    <t>SD (5%)</t>
  </si>
  <si>
    <t>Painting &amp; finishing</t>
  </si>
  <si>
    <t>GST SD (18%)</t>
  </si>
  <si>
    <t>UTR</t>
  </si>
  <si>
    <t>03-02-2024 NEFT/AXISP00468072138/RIUP23/4477/KRISHANPAL SINGH/SBIN0017876 19688.00</t>
  </si>
  <si>
    <t>08-04-2024 NEFT/AXISP00489561222/RIUP23/4972/KRISHANPAL SINGH/SBIN0017876 4844.00</t>
  </si>
  <si>
    <t>08-04-2024 NEFT/AXISP00489561223/RIUP24/073/KRISHANPAL SINGH/SBIN0017876 27841.0</t>
  </si>
  <si>
    <t>12-06-2024 NEFT/AXISP00508731086/RIUP24/0507/KRISHANPAL SINGH/SBIN0017876 28693.00</t>
  </si>
  <si>
    <t>30-10-2024 NEFT/AXISP00561390203/RIUP24/2292/KRISHANPAL SINGH/SBIN0017876 5293.00</t>
  </si>
  <si>
    <t>22-11-2024 NEFT/AXISP00573587606/RIUP24/2470/KRISHANPAL SINGH/SBIN0017876 65957.00</t>
  </si>
  <si>
    <t>19-08-2024 NEFT/AXISP00529670920/RIUP24/1343/KRISHANPAL SINGH/SBIN0017876 46627.00</t>
  </si>
  <si>
    <t>12-09-2024 NEFT/AXISP00539728282/RIUP24/1525/KRISHANPAL SINGH/SBIN0017876 17132.00</t>
  </si>
  <si>
    <t xml:space="preserve">Reconcilation KRISHANPAL SINGH TRACTOR TROLLY - MONTHLY BASIS </t>
  </si>
  <si>
    <t>12-03-2025 NEFT/AXISP00632214335/RIUP24/3377/KRISHANPAL SINGH/SBIN0017876 25921.00</t>
  </si>
  <si>
    <t>Common Village TRACTOR &amp; Trolly hire charges work</t>
  </si>
  <si>
    <t>PMC_No</t>
  </si>
  <si>
    <t>Invoice_Details</t>
  </si>
  <si>
    <t>Invoice_Date</t>
  </si>
  <si>
    <t>Invoice_No</t>
  </si>
  <si>
    <t>Basic_Amount</t>
  </si>
  <si>
    <t>Subcontractor:</t>
  </si>
  <si>
    <t>State:</t>
  </si>
  <si>
    <t>District:</t>
  </si>
  <si>
    <t>Block:</t>
  </si>
  <si>
    <t>Shamli</t>
  </si>
  <si>
    <t>Uttar Pradesh</t>
  </si>
  <si>
    <t>Debit_Amount</t>
  </si>
  <si>
    <t>After_Debit_Amount</t>
  </si>
  <si>
    <t>GST_Amount</t>
  </si>
  <si>
    <t>TDS_Amount</t>
  </si>
  <si>
    <t>Hold 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</si>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</sst>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16"/>
      <color theme="1"/>
      <name val="Calibri"/>
      <family val="2"/>
      <scheme val="minor"/>
    </font>
    <font>
      <sz val="9"/>
      <color rgb="FF333333"/>
      <name val="Verdana"/>
      <family val="2"/>
    </font>
    <font>
      <sz val="10"/>
      <name val="Verdana"/>
      <family val="2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3">
    <xf numFmtId="0" fontId="0" fillId="0" borderId="0" xfId="0"/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5" fillId="2" borderId="0" xfId="0" applyFont="1" applyFill="1" applyAlignment="1">
      <alignment vertical="center"/>
    </xf>
    <xf numFmtId="14" fontId="0" fillId="2" borderId="0" xfId="0" applyNumberFormat="1" applyFill="1" applyAlignment="1">
      <alignment vertical="center"/>
    </xf>
    <xf numFmtId="0" fontId="6" fillId="2" borderId="0" xfId="0" applyFont="1" applyFill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/>
    </xf>
    <xf numFmtId="9" fontId="5" fillId="2" borderId="6" xfId="1" applyNumberFormat="1" applyFont="1" applyFill="1" applyBorder="1" applyAlignment="1">
      <alignment vertical="center"/>
    </xf>
    <xf numFmtId="0" fontId="4" fillId="2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vertical="center"/>
    </xf>
    <xf numFmtId="0" fontId="4" fillId="4" borderId="13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15" fontId="5" fillId="2" borderId="11" xfId="0" applyNumberFormat="1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8" fillId="0" borderId="0" xfId="0" applyFont="1"/>
    <xf numFmtId="43" fontId="5" fillId="2" borderId="11" xfId="1" applyFont="1" applyFill="1" applyBorder="1" applyAlignment="1">
      <alignment vertical="center"/>
    </xf>
    <xf numFmtId="164" fontId="5" fillId="2" borderId="11" xfId="1" applyNumberFormat="1" applyFont="1" applyFill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10" fillId="0" borderId="11" xfId="0" applyFont="1" applyBorder="1" applyAlignment="1">
      <alignment horizontal="center" vertical="center"/>
    </xf>
    <xf numFmtId="0" fontId="2" fillId="2" borderId="9" xfId="0" applyFont="1" applyFill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8" fillId="0" borderId="11" xfId="0" applyFont="1" applyBorder="1"/>
    <xf numFmtId="0" fontId="0" fillId="2" borderId="11" xfId="0" applyFill="1" applyBorder="1" applyAlignment="1">
      <alignment vertical="center"/>
    </xf>
    <xf numFmtId="43" fontId="0" fillId="2" borderId="0" xfId="1" applyFont="1" applyFill="1" applyBorder="1" applyAlignment="1">
      <alignment vertical="center"/>
    </xf>
    <xf numFmtId="43" fontId="3" fillId="2" borderId="0" xfId="1" applyFont="1" applyFill="1" applyBorder="1" applyAlignment="1">
      <alignment vertical="center"/>
    </xf>
    <xf numFmtId="43" fontId="4" fillId="2" borderId="0" xfId="1" applyFont="1" applyFill="1" applyBorder="1" applyAlignment="1">
      <alignment horizontal="center" vertical="center"/>
    </xf>
    <xf numFmtId="43" fontId="4" fillId="2" borderId="0" xfId="1" applyFont="1" applyFill="1" applyBorder="1" applyAlignment="1">
      <alignment vertical="center"/>
    </xf>
    <xf numFmtId="43" fontId="5" fillId="2" borderId="0" xfId="1" applyFont="1" applyFill="1" applyBorder="1" applyAlignment="1">
      <alignment vertical="center"/>
    </xf>
    <xf numFmtId="43" fontId="4" fillId="2" borderId="2" xfId="1" applyFont="1" applyFill="1" applyBorder="1" applyAlignment="1">
      <alignment horizontal="center" vertical="center"/>
    </xf>
    <xf numFmtId="43" fontId="5" fillId="2" borderId="6" xfId="1" applyFont="1" applyFill="1" applyBorder="1" applyAlignment="1">
      <alignment vertical="center"/>
    </xf>
    <xf numFmtId="43" fontId="5" fillId="2" borderId="7" xfId="1" applyFont="1" applyFill="1" applyBorder="1" applyAlignment="1">
      <alignment vertical="center"/>
    </xf>
    <xf numFmtId="43" fontId="5" fillId="2" borderId="5" xfId="1" applyFont="1" applyFill="1" applyBorder="1" applyAlignment="1">
      <alignment vertical="center"/>
    </xf>
    <xf numFmtId="43" fontId="5" fillId="3" borderId="10" xfId="1" applyFont="1" applyFill="1" applyBorder="1" applyAlignment="1">
      <alignment vertical="center"/>
    </xf>
    <xf numFmtId="43" fontId="5" fillId="3" borderId="11" xfId="1" applyFont="1" applyFill="1" applyBorder="1" applyAlignment="1">
      <alignment vertical="center"/>
    </xf>
    <xf numFmtId="43" fontId="5" fillId="3" borderId="12" xfId="1" applyFont="1" applyFill="1" applyBorder="1" applyAlignment="1">
      <alignment vertical="center"/>
    </xf>
    <xf numFmtId="43" fontId="5" fillId="3" borderId="9" xfId="1" applyFont="1" applyFill="1" applyBorder="1" applyAlignment="1">
      <alignment vertical="center"/>
    </xf>
    <xf numFmtId="43" fontId="5" fillId="3" borderId="14" xfId="1" applyFont="1" applyFill="1" applyBorder="1" applyAlignment="1">
      <alignment vertical="center"/>
    </xf>
    <xf numFmtId="164" fontId="5" fillId="2" borderId="12" xfId="1" applyNumberFormat="1" applyFont="1" applyFill="1" applyBorder="1" applyAlignment="1">
      <alignment vertical="center"/>
    </xf>
    <xf numFmtId="164" fontId="5" fillId="2" borderId="18" xfId="1" applyNumberFormat="1" applyFont="1" applyFill="1" applyBorder="1" applyAlignment="1">
      <alignment vertical="center"/>
    </xf>
    <xf numFmtId="0" fontId="4" fillId="2" borderId="18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vertical="center"/>
    </xf>
    <xf numFmtId="0" fontId="5" fillId="0" borderId="11" xfId="0" applyFont="1" applyBorder="1" applyAlignment="1">
      <alignment horizontal="center" vertical="center" wrapText="1"/>
    </xf>
    <xf numFmtId="15" fontId="5" fillId="0" borderId="11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43" fontId="5" fillId="0" borderId="11" xfId="1" applyFont="1" applyFill="1" applyBorder="1" applyAlignment="1">
      <alignment vertical="center"/>
    </xf>
    <xf numFmtId="43" fontId="4" fillId="2" borderId="17" xfId="1" applyFont="1" applyFill="1" applyBorder="1" applyAlignment="1">
      <alignment vertical="center"/>
    </xf>
    <xf numFmtId="43" fontId="5" fillId="2" borderId="2" xfId="1" applyFont="1" applyFill="1" applyBorder="1" applyAlignment="1">
      <alignment vertical="center"/>
    </xf>
    <xf numFmtId="43" fontId="4" fillId="2" borderId="3" xfId="1" applyFont="1" applyFill="1" applyBorder="1" applyAlignment="1">
      <alignment vertical="center"/>
    </xf>
    <xf numFmtId="43" fontId="4" fillId="2" borderId="2" xfId="1" applyFont="1" applyFill="1" applyBorder="1" applyAlignment="1">
      <alignment vertical="center"/>
    </xf>
    <xf numFmtId="164" fontId="4" fillId="2" borderId="3" xfId="1" applyNumberFormat="1" applyFont="1" applyFill="1" applyBorder="1" applyAlignment="1">
      <alignment vertical="center"/>
    </xf>
    <xf numFmtId="43" fontId="4" fillId="2" borderId="13" xfId="1" applyFont="1" applyFill="1" applyBorder="1" applyAlignment="1">
      <alignment vertical="center"/>
    </xf>
    <xf numFmtId="164" fontId="4" fillId="2" borderId="14" xfId="1" applyNumberFormat="1" applyFont="1" applyFill="1" applyBorder="1" applyAlignment="1">
      <alignment vertical="center"/>
    </xf>
    <xf numFmtId="43" fontId="4" fillId="2" borderId="14" xfId="1" applyFont="1" applyFill="1" applyBorder="1" applyAlignment="1">
      <alignment vertical="center"/>
    </xf>
    <xf numFmtId="43" fontId="4" fillId="2" borderId="1" xfId="1" applyFont="1" applyFill="1" applyBorder="1" applyAlignment="1">
      <alignment vertical="center"/>
    </xf>
    <xf numFmtId="43" fontId="5" fillId="2" borderId="12" xfId="1" applyFont="1" applyFill="1" applyBorder="1" applyAlignment="1">
      <alignment vertical="center"/>
    </xf>
    <xf numFmtId="43" fontId="5" fillId="2" borderId="16" xfId="1" applyFont="1" applyFill="1" applyBorder="1" applyAlignment="1">
      <alignment vertical="center"/>
    </xf>
    <xf numFmtId="43" fontId="5" fillId="2" borderId="15" xfId="1" applyFont="1" applyFill="1" applyBorder="1" applyAlignment="1">
      <alignment vertical="center"/>
    </xf>
    <xf numFmtId="43" fontId="4" fillId="2" borderId="12" xfId="1" applyFont="1" applyFill="1" applyBorder="1" applyAlignment="1">
      <alignment vertical="center"/>
    </xf>
    <xf numFmtId="43" fontId="4" fillId="2" borderId="15" xfId="1" applyFont="1" applyFill="1" applyBorder="1" applyAlignment="1">
      <alignment vertical="center"/>
    </xf>
    <xf numFmtId="43" fontId="5" fillId="2" borderId="8" xfId="1" applyFont="1" applyFill="1" applyBorder="1" applyAlignment="1">
      <alignment vertical="center"/>
    </xf>
    <xf numFmtId="164" fontId="4" fillId="2" borderId="5" xfId="1" applyNumberFormat="1" applyFont="1" applyFill="1" applyBorder="1" applyAlignment="1">
      <alignment vertical="center"/>
    </xf>
    <xf numFmtId="43" fontId="4" fillId="2" borderId="7" xfId="1" applyFont="1" applyFill="1" applyBorder="1" applyAlignment="1">
      <alignment vertical="center"/>
    </xf>
    <xf numFmtId="43" fontId="4" fillId="2" borderId="5" xfId="1" applyFont="1" applyFill="1" applyBorder="1" applyAlignment="1">
      <alignment vertical="center"/>
    </xf>
    <xf numFmtId="43" fontId="5" fillId="2" borderId="0" xfId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2" fillId="2" borderId="21" xfId="0" applyFont="1" applyFill="1" applyBorder="1" applyAlignment="1">
      <alignment vertical="center"/>
    </xf>
    <xf numFmtId="164" fontId="2" fillId="2" borderId="22" xfId="0" applyNumberFormat="1" applyFont="1" applyFill="1" applyBorder="1" applyAlignment="1">
      <alignment vertical="center"/>
    </xf>
    <xf numFmtId="43" fontId="2" fillId="2" borderId="0" xfId="0" applyNumberFormat="1" applyFont="1" applyFill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vertical="center"/>
    </xf>
    <xf numFmtId="0" fontId="2" fillId="2" borderId="23" xfId="0" applyFont="1" applyFill="1" applyBorder="1" applyAlignment="1">
      <alignment horizontal="center" vertical="center" wrapText="1"/>
    </xf>
    <xf numFmtId="14" fontId="2" fillId="2" borderId="23" xfId="0" applyNumberFormat="1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0" borderId="0" xfId="0" applyFont="1"/>
    <xf numFmtId="43" fontId="11" fillId="2" borderId="23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topLeftCell="D1" zoomScale="80" zoomScaleNormal="80" workbookViewId="0">
      <selection activeCell="C9" sqref="C9"/>
    </sheetView>
  </sheetViews>
  <sheetFormatPr defaultColWidth="9" defaultRowHeight="14.4" x14ac:dyDescent="0.3"/>
  <cols>
    <col min="1" max="1" width="15.77734375" style="1" customWidth="1"/>
    <col min="2" max="2" width="16.6640625" style="2" customWidth="1"/>
    <col min="3" max="3" width="13.44140625" style="2" bestFit="1" customWidth="1"/>
    <col min="4" max="4" width="8.5546875" style="2" customWidth="1"/>
    <col min="5" max="5" width="13.33203125" style="2" bestFit="1" customWidth="1"/>
    <col min="6" max="7" width="13.33203125" style="2" customWidth="1"/>
    <col min="8" max="8" width="14.6640625" style="29" customWidth="1"/>
    <col min="9" max="9" width="12.88671875" style="29" bestFit="1" customWidth="1"/>
    <col min="10" max="10" width="15.6640625" style="2" customWidth="1"/>
    <col min="11" max="11" width="18.88671875" style="2" hidden="1" customWidth="1"/>
    <col min="12" max="12" width="14.109375" style="2" hidden="1" customWidth="1"/>
    <col min="13" max="13" width="14.88671875" style="2" hidden="1" customWidth="1"/>
    <col min="14" max="14" width="14.88671875" style="2" customWidth="1"/>
    <col min="15" max="15" width="18.5546875" style="2" customWidth="1"/>
    <col min="16" max="16" width="11.33203125" style="2" bestFit="1" customWidth="1"/>
    <col min="17" max="17" width="19.109375" style="2" bestFit="1" customWidth="1"/>
    <col min="18" max="18" width="97" style="2" bestFit="1" customWidth="1"/>
    <col min="19" max="16384" width="9" style="2"/>
  </cols>
  <sheetData>
    <row r="1" spans="1:18" ht="30" customHeight="1" x14ac:dyDescent="0.3">
      <c r="A1" s="81" t="s">
        <v>21</v>
      </c>
      <c r="B1" s="1" t="s">
        <v>13</v>
      </c>
      <c r="E1" s="3"/>
      <c r="F1" s="3"/>
      <c r="G1" s="3"/>
    </row>
    <row r="2" spans="1:18" ht="30" customHeight="1" x14ac:dyDescent="0.3">
      <c r="A2" s="81" t="s">
        <v>22</v>
      </c>
      <c r="B2" s="30" t="s">
        <v>26</v>
      </c>
      <c r="C2" s="30"/>
      <c r="D2" s="30"/>
      <c r="H2" s="31"/>
      <c r="I2" s="32"/>
      <c r="J2" s="4"/>
      <c r="K2" s="4"/>
      <c r="L2" s="4"/>
      <c r="M2" s="4"/>
      <c r="N2" s="4"/>
      <c r="O2" s="4"/>
      <c r="P2" s="4"/>
    </row>
    <row r="3" spans="1:18" ht="30" customHeight="1" x14ac:dyDescent="0.3">
      <c r="A3" s="81" t="s">
        <v>23</v>
      </c>
      <c r="B3" s="30" t="s">
        <v>25</v>
      </c>
      <c r="C3" s="30"/>
      <c r="D3" s="30"/>
      <c r="H3" s="31"/>
      <c r="I3" s="32"/>
      <c r="J3" s="4"/>
      <c r="K3" s="4"/>
      <c r="L3" s="4"/>
      <c r="M3" s="4"/>
      <c r="N3" s="4"/>
      <c r="O3" s="4"/>
      <c r="P3" s="4"/>
    </row>
    <row r="4" spans="1:18" ht="30" customHeight="1" thickBot="1" x14ac:dyDescent="0.35">
      <c r="A4" s="81" t="s">
        <v>24</v>
      </c>
      <c r="B4" s="4" t="s">
        <v>25</v>
      </c>
      <c r="C4" s="4"/>
      <c r="D4" s="4"/>
      <c r="E4" s="4"/>
      <c r="F4" s="4"/>
      <c r="G4" s="4"/>
      <c r="H4" s="33"/>
      <c r="I4" s="33"/>
      <c r="J4" s="4"/>
      <c r="K4" s="4"/>
      <c r="L4" s="4"/>
      <c r="P4" s="5"/>
      <c r="Q4" s="6"/>
      <c r="R4" s="6"/>
    </row>
    <row r="5" spans="1:18" ht="30" customHeight="1" x14ac:dyDescent="0.3">
      <c r="A5" s="77" t="s">
        <v>16</v>
      </c>
      <c r="B5" s="78" t="s">
        <v>17</v>
      </c>
      <c r="C5" s="79" t="s">
        <v>18</v>
      </c>
      <c r="D5" s="80" t="s">
        <v>19</v>
      </c>
      <c r="E5" s="78" t="s">
        <v>20</v>
      </c>
      <c r="F5" s="78" t="s">
        <v>27</v>
      </c>
      <c r="G5" s="80" t="s">
        <v>28</v>
      </c>
      <c r="H5" s="82" t="s">
        <v>29</v>
      </c>
      <c r="I5" s="34" t="s">
        <v>0</v>
      </c>
      <c r="J5" s="78" t="s">
        <v>30</v>
      </c>
      <c r="K5" s="7" t="s">
        <v>1</v>
      </c>
      <c r="L5" s="7" t="s">
        <v>2</v>
      </c>
      <c r="M5" s="7" t="s">
        <v>3</v>
      </c>
      <c r="N5" s="7" t="s">
        <v>31</v>
      </c>
      <c r="O5" s="78" t="s">
        <v>32</v>
      </c>
      <c r="P5" s="9"/>
      <c r="Q5" s="78" t="s">
        <v>33</v>
      </c>
      <c r="R5" s="8" t="s">
        <v>4</v>
      </c>
    </row>
    <row r="6" spans="1:18" ht="30" customHeight="1" thickBot="1" x14ac:dyDescent="0.35">
      <c r="A6" s="10"/>
      <c r="B6" s="35"/>
      <c r="C6" s="35"/>
      <c r="D6" s="35"/>
      <c r="E6" s="35"/>
      <c r="F6" s="35"/>
      <c r="G6" s="35"/>
      <c r="H6" s="35"/>
      <c r="I6" s="35"/>
      <c r="J6" s="11">
        <v>0.01</v>
      </c>
      <c r="K6" s="11">
        <v>0.05</v>
      </c>
      <c r="L6" s="11">
        <v>0.1</v>
      </c>
      <c r="M6" s="35"/>
      <c r="N6" s="35"/>
      <c r="O6" s="36"/>
      <c r="P6" s="12"/>
      <c r="Q6" s="37"/>
      <c r="R6" s="36"/>
    </row>
    <row r="7" spans="1:18" s="15" customFormat="1" ht="30" customHeight="1" x14ac:dyDescent="0.3">
      <c r="A7" s="13"/>
      <c r="B7" s="38"/>
      <c r="C7" s="38"/>
      <c r="D7" s="38"/>
      <c r="E7" s="38"/>
      <c r="F7" s="38"/>
      <c r="G7" s="39">
        <f t="shared" ref="G7" si="0">ROUND(E7-F7,0)</f>
        <v>0</v>
      </c>
      <c r="H7" s="39">
        <f t="shared" ref="H7" si="1">G7*18%</f>
        <v>0</v>
      </c>
      <c r="I7" s="39">
        <f t="shared" ref="I7:I19" si="2">G7+H7</f>
        <v>0</v>
      </c>
      <c r="J7" s="39">
        <f t="shared" ref="J7:J19" si="3">G7*$J$6</f>
        <v>0</v>
      </c>
      <c r="K7" s="39">
        <v>0</v>
      </c>
      <c r="L7" s="39">
        <f t="shared" ref="L7" si="4">G7*5%</f>
        <v>0</v>
      </c>
      <c r="M7" s="39">
        <v>0</v>
      </c>
      <c r="N7" s="39">
        <v>0</v>
      </c>
      <c r="O7" s="40">
        <f t="shared" ref="O7" si="5">ROUND(I7-SUM(J7:N7),0)</f>
        <v>0</v>
      </c>
      <c r="P7" s="14">
        <f>A8</f>
        <v>60998</v>
      </c>
      <c r="Q7" s="41"/>
      <c r="R7" s="42"/>
    </row>
    <row r="8" spans="1:18" ht="30" customHeight="1" x14ac:dyDescent="0.3">
      <c r="A8" s="24">
        <v>60998</v>
      </c>
      <c r="B8" s="16" t="s">
        <v>15</v>
      </c>
      <c r="C8" s="17">
        <v>45291</v>
      </c>
      <c r="D8" s="18">
        <v>1</v>
      </c>
      <c r="E8" s="21">
        <v>37000</v>
      </c>
      <c r="F8" s="21">
        <v>17113</v>
      </c>
      <c r="G8" s="21">
        <f>ROUND(E8-F8,0)</f>
        <v>19887</v>
      </c>
      <c r="H8" s="21"/>
      <c r="I8" s="21">
        <f t="shared" si="2"/>
        <v>19887</v>
      </c>
      <c r="J8" s="21">
        <f t="shared" si="3"/>
        <v>198.87</v>
      </c>
      <c r="K8" s="21">
        <v>0</v>
      </c>
      <c r="L8" s="21"/>
      <c r="M8" s="21">
        <v>0</v>
      </c>
      <c r="N8" s="21">
        <v>0</v>
      </c>
      <c r="O8" s="43">
        <f>ROUND(I8-SUM(J8:N8),0)</f>
        <v>19688</v>
      </c>
      <c r="P8" s="19"/>
      <c r="Q8" s="22">
        <v>19688</v>
      </c>
      <c r="R8" s="26" t="s">
        <v>5</v>
      </c>
    </row>
    <row r="9" spans="1:18" ht="30" customHeight="1" x14ac:dyDescent="0.2">
      <c r="A9" s="24">
        <v>60998</v>
      </c>
      <c r="B9" s="16" t="s">
        <v>15</v>
      </c>
      <c r="C9" s="17">
        <v>45322</v>
      </c>
      <c r="D9" s="18">
        <v>2</v>
      </c>
      <c r="E9" s="21">
        <v>4844</v>
      </c>
      <c r="F9" s="21"/>
      <c r="G9" s="21">
        <f>ROUND(E9-F9,0)</f>
        <v>4844</v>
      </c>
      <c r="H9" s="21"/>
      <c r="I9" s="21">
        <f t="shared" si="2"/>
        <v>4844</v>
      </c>
      <c r="J9" s="21"/>
      <c r="K9" s="21">
        <v>0</v>
      </c>
      <c r="L9" s="21"/>
      <c r="M9" s="21">
        <v>0</v>
      </c>
      <c r="N9" s="21">
        <v>0</v>
      </c>
      <c r="O9" s="43">
        <f t="shared" ref="O9:O12" si="6">ROUND(I9-SUM(J9:N9),0)</f>
        <v>4844</v>
      </c>
      <c r="P9" s="19"/>
      <c r="Q9" s="22">
        <v>4844</v>
      </c>
      <c r="R9" s="27" t="s">
        <v>6</v>
      </c>
    </row>
    <row r="10" spans="1:18" ht="30" customHeight="1" x14ac:dyDescent="0.2">
      <c r="A10" s="24">
        <v>60998</v>
      </c>
      <c r="B10" s="16" t="s">
        <v>15</v>
      </c>
      <c r="C10" s="17">
        <v>45351</v>
      </c>
      <c r="D10" s="18">
        <v>3</v>
      </c>
      <c r="E10" s="21">
        <v>40000</v>
      </c>
      <c r="F10" s="21">
        <v>12159</v>
      </c>
      <c r="G10" s="21">
        <f>ROUND(E10-F10,0)</f>
        <v>27841</v>
      </c>
      <c r="H10" s="21"/>
      <c r="I10" s="21">
        <f t="shared" si="2"/>
        <v>27841</v>
      </c>
      <c r="J10" s="21"/>
      <c r="K10" s="21">
        <v>0</v>
      </c>
      <c r="L10" s="21"/>
      <c r="M10" s="21">
        <v>0</v>
      </c>
      <c r="N10" s="21">
        <v>0</v>
      </c>
      <c r="O10" s="43">
        <f t="shared" si="6"/>
        <v>27841</v>
      </c>
      <c r="P10" s="19"/>
      <c r="Q10" s="22">
        <v>27841</v>
      </c>
      <c r="R10" s="27" t="s">
        <v>7</v>
      </c>
    </row>
    <row r="11" spans="1:18" ht="30" customHeight="1" x14ac:dyDescent="0.2">
      <c r="A11" s="24">
        <v>60998</v>
      </c>
      <c r="B11" s="16" t="s">
        <v>15</v>
      </c>
      <c r="C11" s="17">
        <v>45382</v>
      </c>
      <c r="D11" s="18">
        <v>4</v>
      </c>
      <c r="E11" s="21">
        <v>24000</v>
      </c>
      <c r="F11" s="21">
        <v>10358</v>
      </c>
      <c r="G11" s="21">
        <f t="shared" ref="G11:G19" si="7">ROUND(E11-F11,0)</f>
        <v>13642</v>
      </c>
      <c r="H11" s="21"/>
      <c r="I11" s="21">
        <f t="shared" si="2"/>
        <v>13642</v>
      </c>
      <c r="J11" s="21"/>
      <c r="K11" s="21">
        <v>0</v>
      </c>
      <c r="L11" s="21"/>
      <c r="M11" s="21">
        <v>0</v>
      </c>
      <c r="N11" s="21">
        <v>0</v>
      </c>
      <c r="O11" s="43">
        <f t="shared" si="6"/>
        <v>13642</v>
      </c>
      <c r="P11" s="19"/>
      <c r="Q11" s="22">
        <v>28693</v>
      </c>
      <c r="R11" s="27" t="s">
        <v>8</v>
      </c>
    </row>
    <row r="12" spans="1:18" ht="30" customHeight="1" x14ac:dyDescent="0.2">
      <c r="A12" s="24">
        <v>60998</v>
      </c>
      <c r="B12" s="16" t="s">
        <v>15</v>
      </c>
      <c r="C12" s="17">
        <v>45412</v>
      </c>
      <c r="D12" s="18">
        <v>1</v>
      </c>
      <c r="E12" s="21">
        <v>26500</v>
      </c>
      <c r="F12" s="21">
        <v>11449</v>
      </c>
      <c r="G12" s="21">
        <f t="shared" si="7"/>
        <v>15051</v>
      </c>
      <c r="H12" s="21"/>
      <c r="I12" s="21">
        <f t="shared" si="2"/>
        <v>15051</v>
      </c>
      <c r="J12" s="21"/>
      <c r="K12" s="21">
        <v>0</v>
      </c>
      <c r="L12" s="21"/>
      <c r="M12" s="21">
        <v>0</v>
      </c>
      <c r="N12" s="21">
        <v>0</v>
      </c>
      <c r="O12" s="43">
        <f t="shared" si="6"/>
        <v>15051</v>
      </c>
      <c r="P12" s="19"/>
      <c r="Q12" s="22">
        <v>46627</v>
      </c>
      <c r="R12" s="27" t="s">
        <v>11</v>
      </c>
    </row>
    <row r="13" spans="1:18" ht="30" customHeight="1" x14ac:dyDescent="0.3">
      <c r="A13" s="24">
        <v>60998</v>
      </c>
      <c r="B13" s="16" t="s">
        <v>15</v>
      </c>
      <c r="C13" s="17">
        <v>45443</v>
      </c>
      <c r="D13" s="18">
        <v>2</v>
      </c>
      <c r="E13" s="21">
        <v>23500</v>
      </c>
      <c r="F13" s="21">
        <v>12770</v>
      </c>
      <c r="G13" s="21">
        <f t="shared" si="7"/>
        <v>10730</v>
      </c>
      <c r="H13" s="21"/>
      <c r="I13" s="21">
        <f t="shared" si="2"/>
        <v>10730</v>
      </c>
      <c r="J13" s="21">
        <f t="shared" ref="J13:J14" si="8">G13*2%</f>
        <v>214.6</v>
      </c>
      <c r="K13" s="21">
        <v>0</v>
      </c>
      <c r="L13" s="21"/>
      <c r="M13" s="21">
        <v>0</v>
      </c>
      <c r="N13" s="21">
        <v>0</v>
      </c>
      <c r="O13" s="43">
        <f t="shared" ref="O13:O19" si="9">G13-H13-J13-N13</f>
        <v>10515.4</v>
      </c>
      <c r="P13" s="19"/>
      <c r="Q13" s="22">
        <v>17132</v>
      </c>
      <c r="R13" s="28" t="s">
        <v>12</v>
      </c>
    </row>
    <row r="14" spans="1:18" ht="30" customHeight="1" x14ac:dyDescent="0.3">
      <c r="A14" s="24">
        <v>60998</v>
      </c>
      <c r="B14" s="16" t="s">
        <v>15</v>
      </c>
      <c r="C14" s="17">
        <v>45473</v>
      </c>
      <c r="D14" s="18">
        <v>3</v>
      </c>
      <c r="E14" s="21">
        <v>50500</v>
      </c>
      <c r="F14" s="21">
        <v>13651</v>
      </c>
      <c r="G14" s="21">
        <f t="shared" si="7"/>
        <v>36849</v>
      </c>
      <c r="H14" s="21"/>
      <c r="I14" s="21">
        <f>G14+H14</f>
        <v>36849</v>
      </c>
      <c r="J14" s="21">
        <f t="shared" si="8"/>
        <v>736.98</v>
      </c>
      <c r="K14" s="21">
        <v>0</v>
      </c>
      <c r="L14" s="21"/>
      <c r="M14" s="21">
        <v>0</v>
      </c>
      <c r="N14" s="21">
        <v>0</v>
      </c>
      <c r="O14" s="43">
        <f t="shared" si="9"/>
        <v>36112.019999999997</v>
      </c>
      <c r="P14" s="19"/>
      <c r="Q14" s="22">
        <v>5293</v>
      </c>
      <c r="R14" s="23" t="s">
        <v>9</v>
      </c>
    </row>
    <row r="15" spans="1:18" ht="30" customHeight="1" x14ac:dyDescent="0.2">
      <c r="A15" s="24">
        <v>60998</v>
      </c>
      <c r="B15" s="16" t="s">
        <v>15</v>
      </c>
      <c r="C15" s="17">
        <v>45504</v>
      </c>
      <c r="D15" s="18">
        <v>4</v>
      </c>
      <c r="E15" s="21">
        <v>39500</v>
      </c>
      <c r="F15" s="21">
        <v>22017</v>
      </c>
      <c r="G15" s="21">
        <f t="shared" si="7"/>
        <v>17483</v>
      </c>
      <c r="H15" s="21"/>
      <c r="I15" s="21">
        <f t="shared" si="2"/>
        <v>17483</v>
      </c>
      <c r="J15" s="21">
        <f>G15*2%</f>
        <v>349.66</v>
      </c>
      <c r="K15" s="21">
        <v>0</v>
      </c>
      <c r="L15" s="21">
        <f t="shared" ref="L15:L19" si="10">G15*5%</f>
        <v>874.15000000000009</v>
      </c>
      <c r="M15" s="21">
        <v>0</v>
      </c>
      <c r="N15" s="21">
        <v>0</v>
      </c>
      <c r="O15" s="44">
        <f t="shared" si="9"/>
        <v>17133.34</v>
      </c>
      <c r="P15" s="45"/>
      <c r="Q15" s="22">
        <v>65957</v>
      </c>
      <c r="R15" s="20" t="s">
        <v>10</v>
      </c>
    </row>
    <row r="16" spans="1:18" ht="30" customHeight="1" x14ac:dyDescent="0.2">
      <c r="A16" s="24">
        <v>60998</v>
      </c>
      <c r="B16" s="16" t="s">
        <v>15</v>
      </c>
      <c r="C16" s="17">
        <v>45565</v>
      </c>
      <c r="D16" s="18">
        <v>5</v>
      </c>
      <c r="E16" s="21">
        <v>12000</v>
      </c>
      <c r="F16" s="21">
        <v>6599</v>
      </c>
      <c r="G16" s="21">
        <f t="shared" si="7"/>
        <v>5401</v>
      </c>
      <c r="H16" s="21"/>
      <c r="I16" s="21">
        <f t="shared" si="2"/>
        <v>5401</v>
      </c>
      <c r="J16" s="21">
        <f>G16*2%</f>
        <v>108.02</v>
      </c>
      <c r="K16" s="21"/>
      <c r="L16" s="21"/>
      <c r="M16" s="21"/>
      <c r="N16" s="21"/>
      <c r="O16" s="44">
        <f t="shared" si="9"/>
        <v>5292.98</v>
      </c>
      <c r="P16" s="46"/>
      <c r="Q16" s="21">
        <v>25921</v>
      </c>
      <c r="R16" s="20" t="s">
        <v>14</v>
      </c>
    </row>
    <row r="17" spans="1:18" ht="30" customHeight="1" x14ac:dyDescent="0.3">
      <c r="A17" s="24">
        <v>60998</v>
      </c>
      <c r="B17" s="16" t="s">
        <v>15</v>
      </c>
      <c r="C17" s="17">
        <v>45595</v>
      </c>
      <c r="D17" s="18">
        <v>6</v>
      </c>
      <c r="E17" s="21">
        <v>88000</v>
      </c>
      <c r="F17" s="21">
        <v>20696</v>
      </c>
      <c r="G17" s="21">
        <f t="shared" si="7"/>
        <v>67304</v>
      </c>
      <c r="H17" s="21"/>
      <c r="I17" s="21">
        <f t="shared" si="2"/>
        <v>67304</v>
      </c>
      <c r="J17" s="21">
        <f>G17*2%</f>
        <v>1346.08</v>
      </c>
      <c r="K17" s="21">
        <v>0</v>
      </c>
      <c r="L17" s="21">
        <f t="shared" ref="L17:L18" si="11">G17*5%</f>
        <v>3365.2000000000003</v>
      </c>
      <c r="M17" s="21">
        <v>0</v>
      </c>
      <c r="N17" s="21">
        <v>0</v>
      </c>
      <c r="O17" s="44">
        <f t="shared" si="9"/>
        <v>65957.919999999998</v>
      </c>
      <c r="P17" s="46"/>
      <c r="Q17" s="21"/>
      <c r="R17" s="28"/>
    </row>
    <row r="18" spans="1:18" ht="30" customHeight="1" x14ac:dyDescent="0.3">
      <c r="A18" s="25"/>
      <c r="B18" s="16"/>
      <c r="C18" s="17"/>
      <c r="D18" s="18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44"/>
      <c r="P18" s="46"/>
      <c r="Q18" s="21"/>
      <c r="R18" s="28"/>
    </row>
    <row r="19" spans="1:18" ht="30" customHeight="1" thickBot="1" x14ac:dyDescent="0.35">
      <c r="A19" s="47"/>
      <c r="B19" s="48"/>
      <c r="C19" s="49"/>
      <c r="D19" s="50"/>
      <c r="E19" s="51"/>
      <c r="F19" s="51"/>
      <c r="G19" s="21"/>
      <c r="H19" s="21"/>
      <c r="I19" s="21"/>
      <c r="J19" s="21"/>
      <c r="K19" s="21"/>
      <c r="L19" s="21"/>
      <c r="M19" s="21"/>
      <c r="N19" s="21"/>
      <c r="O19" s="44"/>
      <c r="P19" s="21"/>
      <c r="Q19" s="21"/>
      <c r="R19" s="21"/>
    </row>
    <row r="20" spans="1:18" ht="30" customHeight="1" thickBot="1" x14ac:dyDescent="0.35">
      <c r="A20" s="52"/>
      <c r="B20" s="53"/>
      <c r="C20" s="53"/>
      <c r="D20" s="53"/>
      <c r="E20" s="53"/>
      <c r="F20" s="53"/>
      <c r="G20" s="53"/>
      <c r="H20" s="53"/>
      <c r="I20" s="53"/>
      <c r="J20" s="53"/>
      <c r="K20" s="54"/>
      <c r="L20" s="54"/>
      <c r="M20" s="54"/>
      <c r="N20" s="55"/>
      <c r="O20" s="56"/>
      <c r="P20" s="57"/>
      <c r="Q20" s="58"/>
      <c r="R20" s="59"/>
    </row>
    <row r="21" spans="1:18" ht="30" customHeight="1" x14ac:dyDescent="0.3">
      <c r="A21" s="60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61"/>
      <c r="P21" s="62"/>
      <c r="Q21" s="63"/>
      <c r="R21" s="64"/>
    </row>
    <row r="22" spans="1:18" ht="30" customHeight="1" thickBot="1" x14ac:dyDescent="0.35">
      <c r="A22" s="6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6"/>
      <c r="P22" s="66"/>
      <c r="Q22" s="67"/>
      <c r="R22" s="68"/>
    </row>
    <row r="23" spans="1:18" ht="30" customHeight="1" thickBot="1" x14ac:dyDescent="0.35">
      <c r="A23" s="69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</row>
    <row r="24" spans="1:18" ht="30" customHeight="1" thickBot="1" x14ac:dyDescent="0.35">
      <c r="A24" s="32"/>
      <c r="B24" s="33"/>
      <c r="C24" s="33"/>
      <c r="D24" s="33"/>
      <c r="E24" s="33"/>
      <c r="F24" s="33"/>
      <c r="G24" s="33"/>
      <c r="H24" s="33"/>
      <c r="I24" s="70"/>
      <c r="J24" s="70"/>
      <c r="K24" s="70"/>
      <c r="L24" s="70"/>
      <c r="M24" s="70"/>
      <c r="N24" s="75"/>
      <c r="O24" s="76"/>
      <c r="P24" s="71"/>
      <c r="Q24" s="71"/>
    </row>
    <row r="25" spans="1:18" ht="21.6" thickBot="1" x14ac:dyDescent="0.35">
      <c r="A25" s="32"/>
      <c r="B25" s="33"/>
      <c r="C25" s="33"/>
      <c r="D25" s="33"/>
      <c r="E25" s="33"/>
      <c r="F25" s="33"/>
      <c r="G25" s="33"/>
      <c r="H25" s="33"/>
      <c r="I25" s="33"/>
      <c r="J25" s="33"/>
      <c r="N25" s="75"/>
      <c r="O25" s="76"/>
      <c r="P25" s="71"/>
      <c r="Q25" s="71"/>
    </row>
    <row r="26" spans="1:18" ht="15" thickBot="1" x14ac:dyDescent="0.35">
      <c r="A26" s="32"/>
      <c r="B26" s="33"/>
      <c r="C26" s="33"/>
      <c r="D26" s="33"/>
      <c r="E26" s="33"/>
      <c r="F26" s="33"/>
      <c r="G26" s="33"/>
      <c r="H26" s="33"/>
      <c r="I26" s="33"/>
      <c r="J26" s="33"/>
      <c r="N26" s="72"/>
      <c r="O26" s="73"/>
      <c r="P26" s="74"/>
      <c r="Q26" s="74"/>
    </row>
    <row r="27" spans="1:18" x14ac:dyDescent="0.3">
      <c r="A27" s="32"/>
      <c r="B27" s="33"/>
      <c r="C27" s="33"/>
      <c r="D27" s="33"/>
      <c r="E27" s="33"/>
      <c r="F27" s="33"/>
      <c r="G27" s="33"/>
      <c r="H27" s="33"/>
      <c r="I27" s="33"/>
      <c r="J27" s="33"/>
      <c r="O27" s="33"/>
      <c r="P27" s="33"/>
      <c r="Q27" s="33"/>
      <c r="R27" s="33"/>
    </row>
    <row r="28" spans="1:18" x14ac:dyDescent="0.3">
      <c r="A28" s="32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</row>
    <row r="29" spans="1:18" x14ac:dyDescent="0.3">
      <c r="A29" s="32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</row>
    <row r="30" spans="1:18" x14ac:dyDescent="0.3">
      <c r="A30" s="32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</row>
    <row r="31" spans="1:18" x14ac:dyDescent="0.3">
      <c r="A31" s="32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</row>
    <row r="32" spans="1:18" x14ac:dyDescent="0.3">
      <c r="A32" s="32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</row>
    <row r="33" spans="1:18" x14ac:dyDescent="0.3">
      <c r="A33" s="32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</row>
    <row r="34" spans="1:18" x14ac:dyDescent="0.3">
      <c r="A34" s="32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</row>
    <row r="35" spans="1:18" x14ac:dyDescent="0.3">
      <c r="A35" s="32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</row>
    <row r="36" spans="1:18" x14ac:dyDescent="0.3">
      <c r="A36" s="32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</row>
    <row r="37" spans="1:18" x14ac:dyDescent="0.3">
      <c r="A37" s="32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</row>
    <row r="38" spans="1:18" x14ac:dyDescent="0.3">
      <c r="A38" s="32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</row>
    <row r="39" spans="1:18" x14ac:dyDescent="0.3">
      <c r="A39" s="32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</row>
    <row r="40" spans="1:18" x14ac:dyDescent="0.3">
      <c r="A40" s="32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</row>
    <row r="41" spans="1:18" x14ac:dyDescent="0.3">
      <c r="A41" s="32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</row>
    <row r="42" spans="1:18" x14ac:dyDescent="0.3">
      <c r="A42" s="32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</row>
    <row r="43" spans="1:18" x14ac:dyDescent="0.3">
      <c r="A43" s="32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</row>
    <row r="44" spans="1:18" x14ac:dyDescent="0.3">
      <c r="A44" s="32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</row>
    <row r="45" spans="1:18" x14ac:dyDescent="0.3">
      <c r="A45" s="32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</row>
    <row r="46" spans="1:18" x14ac:dyDescent="0.3">
      <c r="A46" s="32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</row>
    <row r="47" spans="1:18" x14ac:dyDescent="0.3">
      <c r="A47" s="32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</row>
    <row r="48" spans="1:18" x14ac:dyDescent="0.3">
      <c r="A48" s="32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</row>
    <row r="49" spans="1:18" x14ac:dyDescent="0.3">
      <c r="A49" s="32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</row>
    <row r="50" spans="1:18" x14ac:dyDescent="0.3">
      <c r="A50" s="32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</row>
    <row r="51" spans="1:18" x14ac:dyDescent="0.3">
      <c r="A51" s="32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</row>
    <row r="52" spans="1:18" x14ac:dyDescent="0.3">
      <c r="A52" s="32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</row>
    <row r="53" spans="1:18" x14ac:dyDescent="0.3">
      <c r="A53" s="32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</row>
    <row r="54" spans="1:18" x14ac:dyDescent="0.3">
      <c r="A54" s="32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</row>
    <row r="55" spans="1:18" x14ac:dyDescent="0.3">
      <c r="A55" s="32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</row>
    <row r="56" spans="1:18" x14ac:dyDescent="0.3">
      <c r="A56" s="32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</row>
    <row r="57" spans="1:18" x14ac:dyDescent="0.3">
      <c r="A57" s="32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</row>
    <row r="58" spans="1:18" x14ac:dyDescent="0.3">
      <c r="A58" s="32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</row>
    <row r="59" spans="1:18" x14ac:dyDescent="0.3">
      <c r="A59" s="32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</row>
    <row r="60" spans="1:18" x14ac:dyDescent="0.3">
      <c r="A60" s="32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</row>
    <row r="61" spans="1:18" x14ac:dyDescent="0.3">
      <c r="A61" s="32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</row>
    <row r="62" spans="1:18" x14ac:dyDescent="0.3">
      <c r="A62" s="32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</row>
    <row r="63" spans="1:18" x14ac:dyDescent="0.3">
      <c r="A63" s="32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</row>
    <row r="64" spans="1:18" x14ac:dyDescent="0.3">
      <c r="A64" s="32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</row>
    <row r="65" spans="1:18" x14ac:dyDescent="0.3">
      <c r="A65" s="32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</row>
    <row r="66" spans="1:18" x14ac:dyDescent="0.3">
      <c r="A66" s="32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</row>
    <row r="67" spans="1:18" x14ac:dyDescent="0.3">
      <c r="A67" s="32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</row>
    <row r="68" spans="1:18" x14ac:dyDescent="0.3">
      <c r="A68" s="32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</row>
    <row r="69" spans="1:18" x14ac:dyDescent="0.3">
      <c r="A69" s="32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</row>
    <row r="70" spans="1:18" x14ac:dyDescent="0.3">
      <c r="A70" s="32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</row>
    <row r="71" spans="1:18" x14ac:dyDescent="0.3">
      <c r="A71" s="32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</row>
    <row r="72" spans="1:18" x14ac:dyDescent="0.3">
      <c r="A72" s="32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</row>
    <row r="73" spans="1:18" x14ac:dyDescent="0.3">
      <c r="A73" s="32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</row>
    <row r="74" spans="1:18" x14ac:dyDescent="0.3">
      <c r="A74" s="32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</row>
    <row r="75" spans="1:18" x14ac:dyDescent="0.3">
      <c r="A75" s="32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</row>
    <row r="76" spans="1:18" x14ac:dyDescent="0.3">
      <c r="A76" s="32"/>
    </row>
  </sheetData>
  <mergeCells count="2">
    <mergeCell ref="N24:O24"/>
    <mergeCell ref="N25:O2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2025-06-26T10:54:58Z</dcterms:modified>
</cp:coreProperties>
</file>