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F9B922FC-49C7-404B-BAC6-17D7A268AF94}" xr6:coauthVersionLast="47" xr6:coauthVersionMax="47" xr10:uidLastSave="{00000000-0000-0000-0000-000000000000}"/>
  <bookViews>
    <workbookView xWindow="-120" yWindow="-120" windowWidth="29040" windowHeight="15720" xr2:uid="{080F42E0-651C-48DD-A29F-22194FAC97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1" l="1"/>
  <c r="I19" i="1" s="1"/>
  <c r="P16" i="1"/>
  <c r="G12" i="1"/>
  <c r="K12" i="1" s="1"/>
  <c r="K10" i="1"/>
  <c r="J10" i="1"/>
  <c r="G10" i="1"/>
  <c r="H10" i="1" s="1"/>
  <c r="O9" i="1"/>
  <c r="L8" i="1"/>
  <c r="G8" i="1"/>
  <c r="K8" i="1" s="1"/>
  <c r="P7" i="1"/>
  <c r="M10" i="1" l="1"/>
  <c r="E11" i="1" s="1"/>
  <c r="O11" i="1" s="1"/>
  <c r="I10" i="1"/>
  <c r="O10" i="1" s="1"/>
  <c r="J19" i="1"/>
  <c r="O19" i="1" s="1"/>
  <c r="H12" i="1"/>
  <c r="I12" i="1"/>
  <c r="J12" i="1"/>
  <c r="H8" i="1"/>
  <c r="M8" i="1" s="1"/>
  <c r="I8" i="1"/>
  <c r="J8" i="1"/>
  <c r="O8" i="1" l="1"/>
  <c r="E13" i="1"/>
  <c r="O13" i="1" s="1"/>
  <c r="M12" i="1"/>
  <c r="O12" i="1" s="1"/>
  <c r="T16" i="1" l="1"/>
</calcChain>
</file>

<file path=xl/sharedStrings.xml><?xml version="1.0" encoding="utf-8"?>
<sst xmlns="http://schemas.openxmlformats.org/spreadsheetml/2006/main" count="40" uniqueCount="35">
  <si>
    <t>Subcontractor:</t>
  </si>
  <si>
    <t xml:space="preserve">JAI NITYANAND CONSTRUCTION </t>
  </si>
  <si>
    <t>State:</t>
  </si>
  <si>
    <t>Uttar Pradesh</t>
  </si>
  <si>
    <t>District:</t>
  </si>
  <si>
    <t>Muzaffarnagar</t>
  </si>
  <si>
    <t>Block:</t>
  </si>
  <si>
    <t>PMC_No</t>
  </si>
  <si>
    <t>Invoice Details</t>
  </si>
  <si>
    <t>Invoice Date</t>
  </si>
  <si>
    <t>Invoice No</t>
  </si>
  <si>
    <t>Basic Amt</t>
  </si>
  <si>
    <t xml:space="preserve">Debit </t>
  </si>
  <si>
    <t>After Debit Amt</t>
  </si>
  <si>
    <t>18% GST</t>
  </si>
  <si>
    <t>Amount</t>
  </si>
  <si>
    <t>TDS (1%)</t>
  </si>
  <si>
    <t>SD (5%)</t>
  </si>
  <si>
    <t>Hydro Testing</t>
  </si>
  <si>
    <t>GST SD (18%)</t>
  </si>
  <si>
    <t>Hold the Amount because the Qty. is more then the DPR</t>
  </si>
  <si>
    <t>Final Amount</t>
  </si>
  <si>
    <t>PAYMENT NOTE No.</t>
  </si>
  <si>
    <t>Total Amount Paid</t>
  </si>
  <si>
    <t>UTR</t>
  </si>
  <si>
    <t xml:space="preserve">Ratanpuri Village OHT work </t>
  </si>
  <si>
    <t>19-06-2023 NEFT/AXISP00399545681/RIUP23/722/JAI NITYANAND CO 147499.00</t>
  </si>
  <si>
    <t>GST Release Note</t>
  </si>
  <si>
    <t>22-06-2023 NEFT/AXISP00400190422/RIUP23/789/JAI NITYANAND CO 137678.00</t>
  </si>
  <si>
    <t>04-05-2023 NEFT/AXISP00387350752/RIUP23/095/JAI NITYANAND CO ₹ 4,95,000.00</t>
  </si>
  <si>
    <t>28-02-2024 NEFT/AXISP00474588155/RIUP23/4801/JAI NITYANAND CONS/PUNB0370400 728659.00</t>
  </si>
  <si>
    <t>10-04-2024 NEFT/AXISP00490261545/RIUP23/5175/JAI NITYANAND CONS/PUNB0370400 139530.00</t>
  </si>
  <si>
    <t>12-06-2024 NEFT/AXISP00508731097/RIUP24/0810/JAI NITYANAND CONS/PUNB0370400 600000.00</t>
  </si>
  <si>
    <t>04-07-2024 NEFT/AXISP00515401665/RIUP24/1001/JAI NITYANAND CONS/PUNB0370400 198696.00</t>
  </si>
  <si>
    <t>04-07-2024 NEFT/AXISP00515401664/RIUP24/1057/JAI NITYANAND CONS/PUNB0370400 437636.00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</si>
</sst>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sz val="9"/>
      <color rgb="FF333333"/>
      <name val="Verdana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2">
    <xf numFmtId="0" fontId="0" fillId="0" borderId="0" xfId="0"/>
    <xf numFmtId="43" fontId="3" fillId="2" borderId="0" xfId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Font="1" applyFill="1" applyBorder="1" applyAlignment="1">
      <alignment vertical="center"/>
    </xf>
    <xf numFmtId="43" fontId="4" fillId="2" borderId="0" xfId="1" applyFont="1" applyFill="1" applyBorder="1" applyAlignment="1">
      <alignment horizontal="center" vertical="center"/>
    </xf>
    <xf numFmtId="43" fontId="0" fillId="2" borderId="0" xfId="1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1" xfId="0" applyFont="1" applyFill="1" applyBorder="1" applyAlignment="1">
      <alignment vertical="center"/>
    </xf>
    <xf numFmtId="43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3" fontId="7" fillId="2" borderId="5" xfId="1" applyFont="1" applyFill="1" applyBorder="1" applyAlignment="1">
      <alignment horizontal="center" vertical="center"/>
    </xf>
    <xf numFmtId="43" fontId="6" fillId="2" borderId="6" xfId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43" fontId="4" fillId="2" borderId="8" xfId="1" applyFont="1" applyFill="1" applyBorder="1" applyAlignment="1">
      <alignment vertical="center"/>
    </xf>
    <xf numFmtId="43" fontId="4" fillId="2" borderId="9" xfId="1" applyFont="1" applyFill="1" applyBorder="1" applyAlignment="1">
      <alignment vertical="center"/>
    </xf>
    <xf numFmtId="43" fontId="4" fillId="2" borderId="10" xfId="1" applyFont="1" applyFill="1" applyBorder="1" applyAlignment="1">
      <alignment vertical="center"/>
    </xf>
    <xf numFmtId="43" fontId="4" fillId="2" borderId="11" xfId="1" applyFont="1" applyFill="1" applyBorder="1" applyAlignment="1">
      <alignment vertical="center"/>
    </xf>
    <xf numFmtId="9" fontId="4" fillId="2" borderId="12" xfId="1" applyNumberFormat="1" applyFont="1" applyFill="1" applyBorder="1" applyAlignment="1">
      <alignment vertical="center"/>
    </xf>
    <xf numFmtId="43" fontId="4" fillId="2" borderId="13" xfId="1" applyFont="1" applyFill="1" applyBorder="1" applyAlignment="1">
      <alignment vertical="center"/>
    </xf>
    <xf numFmtId="9" fontId="4" fillId="2" borderId="14" xfId="1" applyNumberFormat="1" applyFont="1" applyFill="1" applyBorder="1" applyAlignment="1">
      <alignment vertical="center"/>
    </xf>
    <xf numFmtId="9" fontId="4" fillId="2" borderId="15" xfId="1" applyNumberFormat="1" applyFont="1" applyFill="1" applyBorder="1" applyAlignment="1">
      <alignment vertical="center"/>
    </xf>
    <xf numFmtId="43" fontId="4" fillId="2" borderId="15" xfId="1" applyFont="1" applyFill="1" applyBorder="1" applyAlignment="1">
      <alignment vertical="center"/>
    </xf>
    <xf numFmtId="43" fontId="4" fillId="2" borderId="16" xfId="1" applyFont="1" applyFill="1" applyBorder="1" applyAlignment="1">
      <alignment vertical="center"/>
    </xf>
    <xf numFmtId="43" fontId="4" fillId="2" borderId="17" xfId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4" fillId="3" borderId="18" xfId="1" applyFont="1" applyFill="1" applyBorder="1" applyAlignment="1">
      <alignment vertical="center"/>
    </xf>
    <xf numFmtId="43" fontId="4" fillId="3" borderId="9" xfId="1" applyFont="1" applyFill="1" applyBorder="1" applyAlignment="1">
      <alignment vertical="center"/>
    </xf>
    <xf numFmtId="43" fontId="4" fillId="3" borderId="14" xfId="1" applyFont="1" applyFill="1" applyBorder="1" applyAlignment="1">
      <alignment vertical="center"/>
    </xf>
    <xf numFmtId="43" fontId="4" fillId="3" borderId="10" xfId="1" applyFont="1" applyFill="1" applyBorder="1" applyAlignment="1">
      <alignment vertical="center"/>
    </xf>
    <xf numFmtId="43" fontId="4" fillId="3" borderId="11" xfId="1" applyFont="1" applyFill="1" applyBorder="1" applyAlignment="1">
      <alignment vertical="center"/>
    </xf>
    <xf numFmtId="9" fontId="4" fillId="3" borderId="12" xfId="1" applyNumberFormat="1" applyFont="1" applyFill="1" applyBorder="1" applyAlignment="1">
      <alignment vertical="center"/>
    </xf>
    <xf numFmtId="43" fontId="4" fillId="3" borderId="13" xfId="1" applyFont="1" applyFill="1" applyBorder="1" applyAlignment="1">
      <alignment vertical="center"/>
    </xf>
    <xf numFmtId="9" fontId="4" fillId="3" borderId="14" xfId="1" applyNumberFormat="1" applyFont="1" applyFill="1" applyBorder="1" applyAlignment="1">
      <alignment vertical="center"/>
    </xf>
    <xf numFmtId="9" fontId="4" fillId="3" borderId="15" xfId="1" applyNumberFormat="1" applyFont="1" applyFill="1" applyBorder="1" applyAlignment="1">
      <alignment vertical="center"/>
    </xf>
    <xf numFmtId="43" fontId="4" fillId="3" borderId="15" xfId="1" applyFont="1" applyFill="1" applyBorder="1" applyAlignment="1">
      <alignment vertical="center"/>
    </xf>
    <xf numFmtId="0" fontId="6" fillId="4" borderId="0" xfId="0" applyFont="1" applyFill="1" applyAlignment="1">
      <alignment horizontal="center" vertical="center" wrapText="1"/>
    </xf>
    <xf numFmtId="43" fontId="4" fillId="3" borderId="16" xfId="1" applyFont="1" applyFill="1" applyBorder="1" applyAlignment="1">
      <alignment vertical="center"/>
    </xf>
    <xf numFmtId="43" fontId="4" fillId="3" borderId="17" xfId="1" applyFont="1" applyFill="1" applyBorder="1" applyAlignment="1">
      <alignment vertical="center"/>
    </xf>
    <xf numFmtId="43" fontId="4" fillId="3" borderId="0" xfId="1" applyFont="1" applyFill="1" applyBorder="1" applyAlignment="1">
      <alignment vertical="center"/>
    </xf>
    <xf numFmtId="0" fontId="4" fillId="2" borderId="18" xfId="0" applyFont="1" applyFill="1" applyBorder="1" applyAlignment="1">
      <alignment horizontal="center" vertical="center" wrapText="1"/>
    </xf>
    <xf numFmtId="15" fontId="4" fillId="2" borderId="9" xfId="0" applyNumberFormat="1" applyFont="1" applyFill="1" applyBorder="1" applyAlignment="1">
      <alignment horizontal="center" vertical="center"/>
    </xf>
    <xf numFmtId="0" fontId="4" fillId="2" borderId="14" xfId="0" quotePrefix="1" applyFont="1" applyFill="1" applyBorder="1" applyAlignment="1">
      <alignment horizontal="center" vertical="center"/>
    </xf>
    <xf numFmtId="43" fontId="4" fillId="2" borderId="19" xfId="1" applyFont="1" applyFill="1" applyBorder="1" applyAlignment="1">
      <alignment vertical="center"/>
    </xf>
    <xf numFmtId="43" fontId="4" fillId="2" borderId="20" xfId="1" applyFont="1" applyFill="1" applyBorder="1" applyAlignment="1">
      <alignment vertical="center"/>
    </xf>
    <xf numFmtId="43" fontId="4" fillId="2" borderId="12" xfId="1" applyFont="1" applyFill="1" applyBorder="1" applyAlignment="1">
      <alignment vertical="center"/>
    </xf>
    <xf numFmtId="43" fontId="4" fillId="2" borderId="14" xfId="1" applyFont="1" applyFill="1" applyBorder="1" applyAlignment="1">
      <alignment vertical="center"/>
    </xf>
    <xf numFmtId="43" fontId="4" fillId="2" borderId="21" xfId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0" fillId="0" borderId="8" xfId="0" applyBorder="1" applyAlignment="1">
      <alignment vertical="center"/>
    </xf>
    <xf numFmtId="43" fontId="4" fillId="3" borderId="8" xfId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8" fillId="0" borderId="0" xfId="0" applyFont="1"/>
    <xf numFmtId="43" fontId="4" fillId="2" borderId="23" xfId="1" applyFont="1" applyFill="1" applyBorder="1" applyAlignment="1">
      <alignment vertical="center"/>
    </xf>
    <xf numFmtId="43" fontId="4" fillId="2" borderId="22" xfId="1" applyFont="1" applyFill="1" applyBorder="1" applyAlignment="1">
      <alignment vertical="center"/>
    </xf>
    <xf numFmtId="43" fontId="4" fillId="2" borderId="24" xfId="1" applyFont="1" applyFill="1" applyBorder="1" applyAlignment="1">
      <alignment vertical="center"/>
    </xf>
    <xf numFmtId="43" fontId="4" fillId="2" borderId="25" xfId="1" applyFont="1" applyFill="1" applyBorder="1" applyAlignment="1">
      <alignment vertical="center"/>
    </xf>
    <xf numFmtId="43" fontId="4" fillId="2" borderId="26" xfId="1" applyFont="1" applyFill="1" applyBorder="1" applyAlignment="1">
      <alignment vertical="center"/>
    </xf>
    <xf numFmtId="43" fontId="4" fillId="2" borderId="27" xfId="1" applyFont="1" applyFill="1" applyBorder="1" applyAlignment="1">
      <alignment vertical="center"/>
    </xf>
    <xf numFmtId="43" fontId="4" fillId="2" borderId="28" xfId="1" applyFont="1" applyFill="1" applyBorder="1" applyAlignment="1">
      <alignment vertical="center"/>
    </xf>
    <xf numFmtId="0" fontId="0" fillId="0" borderId="29" xfId="0" applyBorder="1" applyAlignment="1">
      <alignment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43" fontId="4" fillId="2" borderId="32" xfId="1" applyFont="1" applyFill="1" applyBorder="1" applyAlignment="1">
      <alignment horizontal="right" vertical="center"/>
    </xf>
    <xf numFmtId="43" fontId="4" fillId="2" borderId="33" xfId="1" applyFont="1" applyFill="1" applyBorder="1" applyAlignment="1">
      <alignment vertical="center"/>
    </xf>
    <xf numFmtId="43" fontId="4" fillId="2" borderId="34" xfId="1" applyFont="1" applyFill="1" applyBorder="1" applyAlignment="1">
      <alignment vertical="center"/>
    </xf>
    <xf numFmtId="43" fontId="4" fillId="2" borderId="31" xfId="1" applyFont="1" applyFill="1" applyBorder="1" applyAlignment="1">
      <alignment vertical="center"/>
    </xf>
    <xf numFmtId="43" fontId="4" fillId="2" borderId="35" xfId="1" applyFont="1" applyFill="1" applyBorder="1" applyAlignment="1">
      <alignment vertical="center"/>
    </xf>
    <xf numFmtId="43" fontId="4" fillId="2" borderId="36" xfId="1" applyFont="1" applyFill="1" applyBorder="1" applyAlignment="1">
      <alignment vertical="center"/>
    </xf>
    <xf numFmtId="43" fontId="4" fillId="2" borderId="37" xfId="1" applyFont="1" applyFill="1" applyBorder="1" applyAlignment="1">
      <alignment vertical="center"/>
    </xf>
    <xf numFmtId="43" fontId="6" fillId="2" borderId="12" xfId="1" applyFont="1" applyFill="1" applyBorder="1" applyAlignment="1">
      <alignment vertical="center"/>
    </xf>
    <xf numFmtId="43" fontId="6" fillId="2" borderId="13" xfId="1" applyFont="1" applyFill="1" applyBorder="1" applyAlignment="1">
      <alignment vertical="center"/>
    </xf>
    <xf numFmtId="43" fontId="9" fillId="2" borderId="2" xfId="1" applyFont="1" applyFill="1" applyBorder="1" applyAlignment="1">
      <alignment horizontal="center" vertical="center"/>
    </xf>
    <xf numFmtId="43" fontId="9" fillId="2" borderId="4" xfId="1" applyFont="1" applyFill="1" applyBorder="1" applyAlignment="1">
      <alignment horizontal="center" vertical="center"/>
    </xf>
    <xf numFmtId="43" fontId="9" fillId="2" borderId="7" xfId="1" applyFont="1" applyFill="1" applyBorder="1" applyAlignment="1">
      <alignment horizontal="center" vertical="center"/>
    </xf>
    <xf numFmtId="43" fontId="10" fillId="2" borderId="2" xfId="1" applyFont="1" applyFill="1" applyBorder="1" applyAlignment="1">
      <alignment horizontal="center" vertical="center"/>
    </xf>
    <xf numFmtId="43" fontId="10" fillId="2" borderId="4" xfId="1" applyFont="1" applyFill="1" applyBorder="1" applyAlignment="1">
      <alignment horizontal="center" vertical="center"/>
    </xf>
    <xf numFmtId="43" fontId="10" fillId="2" borderId="7" xfId="1" applyFont="1" applyFill="1" applyBorder="1" applyAlignment="1">
      <alignment horizontal="center" vertical="center"/>
    </xf>
    <xf numFmtId="43" fontId="10" fillId="2" borderId="18" xfId="1" applyFont="1" applyFill="1" applyBorder="1" applyAlignment="1">
      <alignment horizontal="left" vertical="center"/>
    </xf>
    <xf numFmtId="43" fontId="10" fillId="2" borderId="20" xfId="1" applyFont="1" applyFill="1" applyBorder="1" applyAlignment="1">
      <alignment horizontal="left" vertical="center"/>
    </xf>
    <xf numFmtId="43" fontId="10" fillId="2" borderId="18" xfId="1" applyFont="1" applyFill="1" applyBorder="1" applyAlignment="1">
      <alignment horizontal="center" vertical="center"/>
    </xf>
    <xf numFmtId="43" fontId="10" fillId="2" borderId="15" xfId="1" applyFont="1" applyFill="1" applyBorder="1" applyAlignment="1">
      <alignment horizontal="center" vertical="center"/>
    </xf>
    <xf numFmtId="43" fontId="10" fillId="2" borderId="8" xfId="1" applyFont="1" applyFill="1" applyBorder="1" applyAlignment="1">
      <alignment horizontal="left" vertical="center"/>
    </xf>
    <xf numFmtId="43" fontId="10" fillId="2" borderId="19" xfId="1" applyFont="1" applyFill="1" applyBorder="1" applyAlignment="1">
      <alignment horizontal="left" vertical="center"/>
    </xf>
    <xf numFmtId="43" fontId="10" fillId="2" borderId="8" xfId="1" applyFont="1" applyFill="1" applyBorder="1" applyAlignment="1">
      <alignment horizontal="center" vertical="center"/>
    </xf>
    <xf numFmtId="43" fontId="10" fillId="2" borderId="22" xfId="1" applyFont="1" applyFill="1" applyBorder="1" applyAlignment="1">
      <alignment horizontal="center" vertical="center"/>
    </xf>
    <xf numFmtId="43" fontId="10" fillId="2" borderId="22" xfId="1" applyFont="1" applyFill="1" applyBorder="1" applyAlignment="1">
      <alignment horizontal="left" vertical="center"/>
    </xf>
    <xf numFmtId="43" fontId="10" fillId="2" borderId="30" xfId="1" applyFont="1" applyFill="1" applyBorder="1" applyAlignment="1">
      <alignment horizontal="left" vertical="center"/>
    </xf>
    <xf numFmtId="43" fontId="10" fillId="2" borderId="38" xfId="1" applyFont="1" applyFill="1" applyBorder="1" applyAlignment="1">
      <alignment horizontal="left" vertical="center"/>
    </xf>
    <xf numFmtId="43" fontId="10" fillId="2" borderId="30" xfId="1" applyFont="1" applyFill="1" applyBorder="1" applyAlignment="1">
      <alignment horizontal="center" vertical="center"/>
    </xf>
    <xf numFmtId="43" fontId="10" fillId="2" borderId="35" xfId="1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2" fillId="0" borderId="23" xfId="0" applyFont="1" applyBorder="1"/>
    <xf numFmtId="43" fontId="3" fillId="2" borderId="23" xfId="1" applyFont="1" applyFill="1" applyBorder="1" applyAlignment="1">
      <alignment vertical="center"/>
    </xf>
    <xf numFmtId="0" fontId="0" fillId="0" borderId="23" xfId="0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6EECC-D249-456B-B38F-DE4E2B63DAD5}">
  <dimension ref="A1:T38"/>
  <sheetViews>
    <sheetView tabSelected="1" workbookViewId="0">
      <selection activeCell="B5" sqref="B5"/>
    </sheetView>
  </sheetViews>
  <sheetFormatPr defaultColWidth="9" defaultRowHeight="15" x14ac:dyDescent="0.25"/>
  <cols>
    <col min="1" max="1" width="21.42578125" style="2" customWidth="1"/>
    <col min="2" max="2" width="57" style="2" customWidth="1"/>
    <col min="3" max="3" width="13.42578125" style="2" bestFit="1" customWidth="1"/>
    <col min="4" max="4" width="11.5703125" style="2" bestFit="1" customWidth="1"/>
    <col min="5" max="5" width="15" style="2" bestFit="1" customWidth="1"/>
    <col min="6" max="6" width="13.28515625" style="2" customWidth="1"/>
    <col min="7" max="7" width="15.5703125" style="2" bestFit="1" customWidth="1"/>
    <col min="8" max="8" width="14.7109375" style="6" customWidth="1"/>
    <col min="9" max="9" width="15.42578125" style="6" bestFit="1" customWidth="1"/>
    <col min="10" max="10" width="11.7109375" style="2" bestFit="1" customWidth="1"/>
    <col min="11" max="11" width="13.28515625" style="2" bestFit="1" customWidth="1"/>
    <col min="12" max="12" width="12.140625" style="2" bestFit="1" customWidth="1"/>
    <col min="13" max="15" width="14.85546875" style="2" customWidth="1"/>
    <col min="16" max="16" width="7.28515625" style="2" customWidth="1"/>
    <col min="17" max="17" width="21.7109375" style="2" bestFit="1" customWidth="1"/>
    <col min="18" max="18" width="15.140625" style="2" bestFit="1" customWidth="1"/>
    <col min="19" max="19" width="88.7109375" style="2" bestFit="1" customWidth="1"/>
    <col min="20" max="20" width="12.7109375" style="2" bestFit="1" customWidth="1"/>
    <col min="21" max="16384" width="9" style="2"/>
  </cols>
  <sheetData>
    <row r="1" spans="1:20" ht="21" x14ac:dyDescent="0.25">
      <c r="A1" s="99" t="s">
        <v>0</v>
      </c>
      <c r="B1" s="100" t="s">
        <v>1</v>
      </c>
      <c r="E1" s="3"/>
      <c r="F1" s="3"/>
      <c r="G1" s="3"/>
      <c r="H1" s="4"/>
      <c r="I1" s="4"/>
    </row>
    <row r="2" spans="1:20" ht="21" x14ac:dyDescent="0.25">
      <c r="A2" s="99" t="s">
        <v>2</v>
      </c>
      <c r="B2" s="101" t="s">
        <v>3</v>
      </c>
      <c r="C2" s="1"/>
      <c r="D2" s="1"/>
      <c r="G2" s="5"/>
      <c r="I2" s="5"/>
      <c r="J2" s="7"/>
      <c r="K2" s="7"/>
      <c r="L2" s="7"/>
      <c r="M2" s="7"/>
      <c r="N2" s="7"/>
      <c r="O2" s="7"/>
      <c r="P2" s="7"/>
      <c r="Q2" s="7"/>
    </row>
    <row r="3" spans="1:20" ht="21.75" thickBot="1" x14ac:dyDescent="0.3">
      <c r="A3" s="99" t="s">
        <v>4</v>
      </c>
      <c r="B3" s="101" t="s">
        <v>5</v>
      </c>
      <c r="C3" s="1"/>
      <c r="D3" s="1"/>
      <c r="G3" s="5"/>
      <c r="I3" s="5"/>
      <c r="J3" s="7"/>
      <c r="K3" s="7"/>
      <c r="L3" s="7"/>
      <c r="M3" s="7"/>
      <c r="N3" s="7"/>
      <c r="O3" s="7"/>
      <c r="P3" s="7"/>
      <c r="Q3" s="7"/>
    </row>
    <row r="4" spans="1:20" ht="15.75" thickBot="1" x14ac:dyDescent="0.3">
      <c r="A4" s="99" t="s">
        <v>6</v>
      </c>
      <c r="B4" s="101" t="s">
        <v>5</v>
      </c>
      <c r="C4" s="8"/>
      <c r="D4" s="8"/>
      <c r="E4" s="8"/>
      <c r="F4" s="7"/>
      <c r="G4" s="7"/>
      <c r="H4" s="9"/>
      <c r="I4" s="9"/>
      <c r="J4" s="7"/>
      <c r="K4" s="7"/>
      <c r="L4" s="7"/>
      <c r="Q4" s="7"/>
      <c r="R4" s="10"/>
      <c r="S4" s="10"/>
    </row>
    <row r="5" spans="1:20" ht="68.25" thickBot="1" x14ac:dyDescent="0.3">
      <c r="A5" s="2" t="s">
        <v>7</v>
      </c>
      <c r="B5" s="98" t="s">
        <v>8</v>
      </c>
      <c r="C5" s="11" t="s">
        <v>9</v>
      </c>
      <c r="D5" s="11" t="s">
        <v>10</v>
      </c>
      <c r="E5" s="12" t="s">
        <v>11</v>
      </c>
      <c r="F5" s="11" t="s">
        <v>12</v>
      </c>
      <c r="G5" s="12" t="s">
        <v>13</v>
      </c>
      <c r="H5" s="13" t="s">
        <v>14</v>
      </c>
      <c r="I5" s="14" t="s">
        <v>15</v>
      </c>
      <c r="J5" s="15" t="s">
        <v>16</v>
      </c>
      <c r="K5" s="16" t="s">
        <v>17</v>
      </c>
      <c r="L5" s="16" t="s">
        <v>18</v>
      </c>
      <c r="M5" s="16" t="s">
        <v>19</v>
      </c>
      <c r="N5" s="16" t="s">
        <v>20</v>
      </c>
      <c r="O5" s="16" t="s">
        <v>21</v>
      </c>
      <c r="P5" s="17"/>
      <c r="Q5" s="15" t="s">
        <v>22</v>
      </c>
      <c r="R5" s="15" t="s">
        <v>23</v>
      </c>
      <c r="S5" s="16" t="s">
        <v>24</v>
      </c>
    </row>
    <row r="6" spans="1:20" x14ac:dyDescent="0.25">
      <c r="B6" s="18"/>
      <c r="C6" s="19"/>
      <c r="D6" s="19"/>
      <c r="E6" s="20"/>
      <c r="F6" s="21"/>
      <c r="G6" s="21"/>
      <c r="H6" s="22">
        <v>0.18</v>
      </c>
      <c r="I6" s="23"/>
      <c r="J6" s="24">
        <v>0.01</v>
      </c>
      <c r="K6" s="25">
        <v>0.05</v>
      </c>
      <c r="L6" s="25">
        <v>0.1</v>
      </c>
      <c r="M6" s="25">
        <v>0.18</v>
      </c>
      <c r="N6" s="25"/>
      <c r="O6" s="26"/>
      <c r="P6" s="17"/>
      <c r="Q6" s="27"/>
      <c r="R6" s="28"/>
      <c r="S6" s="26"/>
    </row>
    <row r="7" spans="1:20" s="29" customFormat="1" ht="25.5" customHeight="1" x14ac:dyDescent="0.25">
      <c r="B7" s="30"/>
      <c r="C7" s="31"/>
      <c r="D7" s="32"/>
      <c r="E7" s="33"/>
      <c r="F7" s="34"/>
      <c r="G7" s="34"/>
      <c r="H7" s="35"/>
      <c r="I7" s="36"/>
      <c r="J7" s="37"/>
      <c r="K7" s="38"/>
      <c r="L7" s="38"/>
      <c r="M7" s="38"/>
      <c r="N7" s="38"/>
      <c r="O7" s="39"/>
      <c r="P7" s="40">
        <f>A8</f>
        <v>55778</v>
      </c>
      <c r="Q7" s="41"/>
      <c r="R7" s="42"/>
      <c r="S7" s="43"/>
    </row>
    <row r="8" spans="1:20" x14ac:dyDescent="0.25">
      <c r="A8" s="2">
        <v>55778</v>
      </c>
      <c r="B8" s="44" t="s">
        <v>25</v>
      </c>
      <c r="C8" s="45">
        <v>45043</v>
      </c>
      <c r="D8" s="46">
        <v>76</v>
      </c>
      <c r="E8" s="47">
        <v>1160831</v>
      </c>
      <c r="F8" s="48">
        <v>395951</v>
      </c>
      <c r="G8" s="48">
        <f>E8-F8</f>
        <v>764880</v>
      </c>
      <c r="H8" s="49">
        <f>ROUND(G8*H6,0)</f>
        <v>137678</v>
      </c>
      <c r="I8" s="23">
        <f>ROUND(G8+H8,)</f>
        <v>902558</v>
      </c>
      <c r="J8" s="50">
        <f>G8*$J$6</f>
        <v>7648.8</v>
      </c>
      <c r="K8" s="26">
        <f>G8*$K$6</f>
        <v>38244</v>
      </c>
      <c r="L8" s="26">
        <f>G8*$L$6</f>
        <v>76488</v>
      </c>
      <c r="M8" s="26">
        <f>H8</f>
        <v>137678</v>
      </c>
      <c r="N8" s="26">
        <v>0</v>
      </c>
      <c r="O8" s="26">
        <f>ROUND(I8-SUM(J8:N8),0)</f>
        <v>642499</v>
      </c>
      <c r="P8" s="17"/>
      <c r="Q8" s="51"/>
      <c r="R8" s="28">
        <v>147499</v>
      </c>
      <c r="S8" s="52" t="s">
        <v>26</v>
      </c>
    </row>
    <row r="9" spans="1:20" x14ac:dyDescent="0.25">
      <c r="A9" s="2">
        <v>55778</v>
      </c>
      <c r="B9" s="44" t="s">
        <v>27</v>
      </c>
      <c r="C9" s="45"/>
      <c r="D9" s="53">
        <v>76</v>
      </c>
      <c r="E9" s="47">
        <v>137678</v>
      </c>
      <c r="F9" s="48"/>
      <c r="G9" s="48"/>
      <c r="H9" s="49"/>
      <c r="I9" s="23"/>
      <c r="J9" s="50"/>
      <c r="K9" s="26"/>
      <c r="L9" s="26"/>
      <c r="M9" s="26">
        <v>0</v>
      </c>
      <c r="N9" s="26"/>
      <c r="O9" s="26">
        <f>E9</f>
        <v>137678</v>
      </c>
      <c r="P9" s="17"/>
      <c r="Q9" s="51"/>
      <c r="R9" s="28">
        <v>137678</v>
      </c>
      <c r="S9" s="52" t="s">
        <v>28</v>
      </c>
    </row>
    <row r="10" spans="1:20" x14ac:dyDescent="0.25">
      <c r="A10" s="2">
        <v>55778</v>
      </c>
      <c r="B10" s="44" t="s">
        <v>25</v>
      </c>
      <c r="C10" s="45">
        <v>45210</v>
      </c>
      <c r="D10" s="46">
        <v>126</v>
      </c>
      <c r="E10" s="47">
        <v>775169</v>
      </c>
      <c r="F10" s="48">
        <v>0</v>
      </c>
      <c r="G10" s="48">
        <f>E10-F10</f>
        <v>775169</v>
      </c>
      <c r="H10" s="49">
        <f>ROUND(G10*H6,0)</f>
        <v>139530</v>
      </c>
      <c r="I10" s="23">
        <f>ROUND(G10+H10,)</f>
        <v>914699</v>
      </c>
      <c r="J10" s="50">
        <f>G10*$J$6</f>
        <v>7751.6900000000005</v>
      </c>
      <c r="K10" s="26">
        <f>G10*$K$6</f>
        <v>38758.450000000004</v>
      </c>
      <c r="L10" s="26">
        <v>0</v>
      </c>
      <c r="M10" s="26">
        <f>H10</f>
        <v>139530</v>
      </c>
      <c r="N10" s="26">
        <v>0</v>
      </c>
      <c r="O10" s="26">
        <f>ROUND(I10-SUM(J10:N10),0)</f>
        <v>728659</v>
      </c>
      <c r="P10" s="17"/>
      <c r="Q10" s="51"/>
      <c r="R10" s="28">
        <v>495000</v>
      </c>
      <c r="S10" s="52" t="s">
        <v>29</v>
      </c>
    </row>
    <row r="11" spans="1:20" x14ac:dyDescent="0.25">
      <c r="A11" s="2">
        <v>55778</v>
      </c>
      <c r="B11" s="44" t="s">
        <v>27</v>
      </c>
      <c r="C11" s="45"/>
      <c r="D11" s="53">
        <v>126</v>
      </c>
      <c r="E11" s="47">
        <f>M10</f>
        <v>139530</v>
      </c>
      <c r="F11" s="48"/>
      <c r="G11" s="48"/>
      <c r="H11" s="49"/>
      <c r="I11" s="23"/>
      <c r="J11" s="50">
        <v>0</v>
      </c>
      <c r="K11" s="26">
        <v>0</v>
      </c>
      <c r="L11" s="26"/>
      <c r="M11" s="26">
        <v>0</v>
      </c>
      <c r="N11" s="26"/>
      <c r="O11" s="26">
        <f>E11</f>
        <v>139530</v>
      </c>
      <c r="P11" s="54"/>
      <c r="Q11" s="51"/>
      <c r="R11" s="28">
        <v>728659</v>
      </c>
      <c r="S11" s="52" t="s">
        <v>30</v>
      </c>
    </row>
    <row r="12" spans="1:20" x14ac:dyDescent="0.25">
      <c r="A12" s="2">
        <v>55778</v>
      </c>
      <c r="B12" s="44" t="s">
        <v>25</v>
      </c>
      <c r="C12" s="45">
        <v>45443</v>
      </c>
      <c r="D12" s="46">
        <v>24</v>
      </c>
      <c r="E12" s="47">
        <v>1452000</v>
      </c>
      <c r="F12" s="48">
        <v>348132</v>
      </c>
      <c r="G12" s="48">
        <f>E12-F12</f>
        <v>1103868</v>
      </c>
      <c r="H12" s="49">
        <f>ROUND(G12*H6,0)</f>
        <v>198696</v>
      </c>
      <c r="I12" s="23">
        <f>ROUND(G12+H12,)</f>
        <v>1302564</v>
      </c>
      <c r="J12" s="50">
        <f>G12*$J$6</f>
        <v>11038.68</v>
      </c>
      <c r="K12" s="26">
        <f>G12*$K$6</f>
        <v>55193.4</v>
      </c>
      <c r="L12" s="26">
        <v>0</v>
      </c>
      <c r="M12" s="26">
        <f>H12</f>
        <v>198696</v>
      </c>
      <c r="N12" s="26">
        <v>0</v>
      </c>
      <c r="O12" s="26">
        <f>ROUND(I12-SUM(J12:N12),0)</f>
        <v>1037636</v>
      </c>
      <c r="P12" s="17"/>
      <c r="Q12" s="27"/>
      <c r="R12" s="28">
        <v>139530</v>
      </c>
      <c r="S12" s="55" t="s">
        <v>31</v>
      </c>
    </row>
    <row r="13" spans="1:20" x14ac:dyDescent="0.25">
      <c r="A13" s="2">
        <v>55778</v>
      </c>
      <c r="B13" s="44" t="s">
        <v>27</v>
      </c>
      <c r="C13" s="45">
        <v>45466</v>
      </c>
      <c r="D13" s="46">
        <v>24</v>
      </c>
      <c r="E13" s="20">
        <f>H12</f>
        <v>198696</v>
      </c>
      <c r="F13" s="21"/>
      <c r="G13" s="21"/>
      <c r="H13" s="49"/>
      <c r="I13" s="23"/>
      <c r="J13" s="50"/>
      <c r="K13" s="26"/>
      <c r="L13" s="26"/>
      <c r="M13" s="26"/>
      <c r="N13" s="26"/>
      <c r="O13" s="26">
        <f>E13</f>
        <v>198696</v>
      </c>
      <c r="P13" s="17"/>
      <c r="Q13" s="27"/>
      <c r="R13" s="28">
        <v>600000</v>
      </c>
      <c r="S13" s="55" t="s">
        <v>32</v>
      </c>
    </row>
    <row r="14" spans="1:20" ht="28.15" customHeight="1" x14ac:dyDescent="0.25">
      <c r="A14" s="2">
        <v>55778</v>
      </c>
      <c r="B14" s="44"/>
      <c r="C14" s="45"/>
      <c r="D14" s="46"/>
      <c r="E14" s="20"/>
      <c r="F14" s="21"/>
      <c r="G14" s="21"/>
      <c r="H14" s="49"/>
      <c r="I14" s="23"/>
      <c r="J14" s="50"/>
      <c r="K14" s="26"/>
      <c r="L14" s="26"/>
      <c r="M14" s="26"/>
      <c r="N14" s="26"/>
      <c r="O14" s="26"/>
      <c r="P14" s="17"/>
      <c r="Q14" s="27"/>
      <c r="R14" s="28">
        <v>198696</v>
      </c>
      <c r="S14" s="55" t="s">
        <v>33</v>
      </c>
    </row>
    <row r="15" spans="1:20" ht="28.15" customHeight="1" x14ac:dyDescent="0.25">
      <c r="A15" s="2">
        <v>55778</v>
      </c>
      <c r="B15" s="44"/>
      <c r="C15" s="45"/>
      <c r="D15" s="46"/>
      <c r="E15" s="20"/>
      <c r="F15" s="21"/>
      <c r="G15" s="21"/>
      <c r="H15" s="49"/>
      <c r="I15" s="23"/>
      <c r="J15" s="50"/>
      <c r="K15" s="26"/>
      <c r="L15" s="26"/>
      <c r="M15" s="26"/>
      <c r="N15" s="26"/>
      <c r="O15" s="26"/>
      <c r="P15" s="17"/>
      <c r="Q15" s="27"/>
      <c r="R15" s="28">
        <v>437636</v>
      </c>
      <c r="S15" s="56" t="s">
        <v>34</v>
      </c>
    </row>
    <row r="16" spans="1:20" ht="28.15" customHeight="1" x14ac:dyDescent="0.25">
      <c r="A16" s="29"/>
      <c r="B16" s="30"/>
      <c r="C16" s="31"/>
      <c r="D16" s="32"/>
      <c r="E16" s="33"/>
      <c r="F16" s="34"/>
      <c r="G16" s="34"/>
      <c r="H16" s="35"/>
      <c r="I16" s="36"/>
      <c r="J16" s="37"/>
      <c r="K16" s="38"/>
      <c r="L16" s="38"/>
      <c r="M16" s="38"/>
      <c r="N16" s="38"/>
      <c r="O16" s="39"/>
      <c r="P16" s="40">
        <f>A17</f>
        <v>0</v>
      </c>
      <c r="Q16" s="41"/>
      <c r="R16" s="42"/>
      <c r="S16" s="57"/>
      <c r="T16" s="58">
        <f>SUM(O8:O15)-SUM(R8:R15)</f>
        <v>0</v>
      </c>
    </row>
    <row r="17" spans="1:19" x14ac:dyDescent="0.15">
      <c r="B17" s="44"/>
      <c r="C17" s="45"/>
      <c r="D17" s="46"/>
      <c r="E17" s="47"/>
      <c r="F17" s="48"/>
      <c r="G17" s="48"/>
      <c r="H17" s="49"/>
      <c r="I17" s="23"/>
      <c r="J17" s="50"/>
      <c r="K17" s="26"/>
      <c r="L17" s="26"/>
      <c r="M17" s="26"/>
      <c r="N17" s="26"/>
      <c r="O17" s="26"/>
      <c r="P17" s="17"/>
      <c r="Q17" s="51"/>
      <c r="R17" s="28"/>
      <c r="S17" s="59"/>
    </row>
    <row r="18" spans="1:19" x14ac:dyDescent="0.25">
      <c r="B18" s="44"/>
      <c r="C18" s="45"/>
      <c r="D18" s="53"/>
      <c r="E18" s="47"/>
      <c r="F18" s="48"/>
      <c r="G18" s="48"/>
      <c r="H18" s="49"/>
      <c r="I18" s="23"/>
      <c r="J18" s="50"/>
      <c r="K18" s="26"/>
      <c r="L18" s="26"/>
      <c r="M18" s="26"/>
      <c r="N18" s="26"/>
      <c r="O18" s="26"/>
      <c r="P18" s="17"/>
      <c r="Q18" s="51"/>
      <c r="R18" s="28"/>
      <c r="S18" s="52"/>
    </row>
    <row r="19" spans="1:19" x14ac:dyDescent="0.25">
      <c r="B19" s="44"/>
      <c r="C19" s="45"/>
      <c r="D19" s="53"/>
      <c r="E19" s="20"/>
      <c r="F19" s="60"/>
      <c r="G19" s="48">
        <f>E19-F19</f>
        <v>0</v>
      </c>
      <c r="H19" s="49">
        <v>0</v>
      </c>
      <c r="I19" s="23">
        <f>G19+H19</f>
        <v>0</v>
      </c>
      <c r="J19" s="50">
        <f>J11*I19</f>
        <v>0</v>
      </c>
      <c r="K19" s="61"/>
      <c r="L19" s="61"/>
      <c r="M19" s="61"/>
      <c r="N19" s="26"/>
      <c r="O19" s="26">
        <f>I19-SUM(J19:M19)</f>
        <v>0</v>
      </c>
      <c r="P19" s="17"/>
      <c r="Q19" s="51"/>
      <c r="R19" s="28"/>
      <c r="S19" s="52"/>
    </row>
    <row r="20" spans="1:19" x14ac:dyDescent="0.25">
      <c r="B20" s="62"/>
      <c r="C20" s="63"/>
      <c r="D20" s="63"/>
      <c r="E20" s="64"/>
      <c r="F20" s="60"/>
      <c r="G20" s="64"/>
      <c r="H20" s="60"/>
      <c r="I20" s="65"/>
      <c r="J20" s="19"/>
      <c r="K20" s="61"/>
      <c r="L20" s="61"/>
      <c r="M20" s="61"/>
      <c r="N20" s="61"/>
      <c r="O20" s="61"/>
      <c r="P20" s="54"/>
      <c r="Q20" s="51"/>
      <c r="R20" s="66"/>
      <c r="S20" s="67"/>
    </row>
    <row r="21" spans="1:19" x14ac:dyDescent="0.25">
      <c r="B21" s="62"/>
      <c r="C21" s="63"/>
      <c r="D21" s="63"/>
      <c r="E21" s="64"/>
      <c r="F21" s="60"/>
      <c r="G21" s="64"/>
      <c r="H21" s="60"/>
      <c r="I21" s="65"/>
      <c r="J21" s="19"/>
      <c r="K21" s="61"/>
      <c r="L21" s="61"/>
      <c r="M21" s="61"/>
      <c r="N21" s="61"/>
      <c r="O21" s="61"/>
      <c r="P21" s="54"/>
      <c r="Q21" s="51"/>
      <c r="R21" s="66"/>
      <c r="S21" s="67"/>
    </row>
    <row r="22" spans="1:19" x14ac:dyDescent="0.25">
      <c r="B22" s="62"/>
      <c r="C22" s="63"/>
      <c r="D22" s="63"/>
      <c r="E22" s="64"/>
      <c r="F22" s="60"/>
      <c r="G22" s="64"/>
      <c r="H22" s="60"/>
      <c r="I22" s="65"/>
      <c r="J22" s="19"/>
      <c r="K22" s="61"/>
      <c r="L22" s="61"/>
      <c r="M22" s="61"/>
      <c r="N22" s="61"/>
      <c r="O22" s="61"/>
      <c r="P22" s="54"/>
      <c r="Q22" s="51"/>
      <c r="R22" s="66"/>
      <c r="S22" s="67"/>
    </row>
    <row r="23" spans="1:19" ht="15.75" thickBot="1" x14ac:dyDescent="0.3">
      <c r="B23" s="68"/>
      <c r="C23" s="69"/>
      <c r="D23" s="69"/>
      <c r="E23" s="70"/>
      <c r="F23" s="70"/>
      <c r="G23" s="70"/>
      <c r="H23" s="71"/>
      <c r="I23" s="72"/>
      <c r="J23" s="73"/>
      <c r="K23" s="74"/>
      <c r="L23" s="74"/>
      <c r="M23" s="74"/>
      <c r="N23" s="74"/>
      <c r="O23" s="74"/>
      <c r="P23" s="54"/>
      <c r="Q23" s="75"/>
      <c r="R23" s="76"/>
      <c r="S23" s="74"/>
    </row>
    <row r="24" spans="1:19" x14ac:dyDescent="0.25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23"/>
      <c r="S24" s="49"/>
    </row>
    <row r="25" spans="1:19" x14ac:dyDescent="0.25">
      <c r="A25" s="49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23"/>
      <c r="S25" s="60"/>
    </row>
    <row r="26" spans="1:19" x14ac:dyDescent="0.25">
      <c r="A26" s="49"/>
      <c r="B26" s="49"/>
      <c r="C26" s="49"/>
      <c r="D26" s="49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8"/>
      <c r="S26" s="60"/>
    </row>
    <row r="27" spans="1:19" x14ac:dyDescent="0.25">
      <c r="A27" s="49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23"/>
      <c r="S27" s="60"/>
    </row>
    <row r="28" spans="1:19" x14ac:dyDescent="0.25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77"/>
      <c r="R28" s="78"/>
      <c r="S28" s="60"/>
    </row>
    <row r="29" spans="1:19" x14ac:dyDescent="0.25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23"/>
      <c r="S29" s="60"/>
    </row>
    <row r="32" spans="1:19" ht="15.75" thickBot="1" x14ac:dyDescent="0.3"/>
    <row r="33" spans="10:13" ht="24" thickBot="1" x14ac:dyDescent="0.3">
      <c r="J33" s="79"/>
      <c r="K33" s="80"/>
      <c r="L33" s="80"/>
      <c r="M33" s="81"/>
    </row>
    <row r="34" spans="10:13" ht="19.5" thickBot="1" x14ac:dyDescent="0.3">
      <c r="J34" s="82"/>
      <c r="K34" s="83"/>
      <c r="L34" s="83"/>
      <c r="M34" s="84"/>
    </row>
    <row r="35" spans="10:13" ht="18.75" x14ac:dyDescent="0.25">
      <c r="J35" s="85"/>
      <c r="K35" s="86"/>
      <c r="L35" s="87"/>
      <c r="M35" s="88"/>
    </row>
    <row r="36" spans="10:13" ht="18.75" x14ac:dyDescent="0.25">
      <c r="J36" s="89"/>
      <c r="K36" s="90"/>
      <c r="L36" s="91"/>
      <c r="M36" s="92"/>
    </row>
    <row r="37" spans="10:13" ht="18.75" x14ac:dyDescent="0.25">
      <c r="J37" s="89"/>
      <c r="K37" s="93"/>
      <c r="L37" s="91"/>
      <c r="M37" s="92"/>
    </row>
    <row r="38" spans="10:13" ht="19.5" thickBot="1" x14ac:dyDescent="0.3">
      <c r="J38" s="94"/>
      <c r="K38" s="95"/>
      <c r="L38" s="96"/>
      <c r="M38" s="97"/>
    </row>
  </sheetData>
  <mergeCells count="10">
    <mergeCell ref="J37:K37"/>
    <mergeCell ref="L37:M37"/>
    <mergeCell ref="J38:K38"/>
    <mergeCell ref="L38:M38"/>
    <mergeCell ref="J33:M33"/>
    <mergeCell ref="J34:M34"/>
    <mergeCell ref="J35:K35"/>
    <mergeCell ref="L35:M35"/>
    <mergeCell ref="J36:K36"/>
    <mergeCell ref="L36:M3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Anish Lcepl</dc:creator>
  <cp:lastModifiedBy>Anish Lcepl</cp:lastModifiedBy>
  <dcterms:created xsi:type="dcterms:W3CDTF">2025-06-04T13:39:11Z</dcterms:created>
  <dcterms:modified xsi:type="dcterms:W3CDTF">2025-06-04T13:42:24Z</dcterms:modified>
</cp:coreProperties>
</file>