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Gautam Eng\"/>
    </mc:Choice>
  </mc:AlternateContent>
  <xr:revisionPtr revIDLastSave="0" documentId="13_ncr:1_{E40FDC26-9967-48F6-B3FC-8D3043574326}" xr6:coauthVersionLast="47" xr6:coauthVersionMax="47" xr10:uidLastSave="{00000000-0000-0000-0000-000000000000}"/>
  <bookViews>
    <workbookView xWindow="1560" yWindow="1275" windowWidth="14355" windowHeight="14925" xr2:uid="{00000000-000D-0000-FFFF-FFFF00000000}"/>
  </bookViews>
  <sheets>
    <sheet name="Combin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H18" i="1" s="1"/>
  <c r="I18" i="1" s="1"/>
  <c r="K18" i="1" s="1"/>
  <c r="E16" i="1"/>
  <c r="G16" i="1" s="1"/>
  <c r="E17" i="1"/>
  <c r="G17" i="1" s="1"/>
  <c r="H17" i="1" s="1"/>
  <c r="I17" i="1" s="1"/>
  <c r="K17" i="1" s="1"/>
  <c r="E15" i="1"/>
  <c r="G15" i="1" s="1"/>
  <c r="E14" i="1"/>
  <c r="G14" i="1" s="1"/>
  <c r="E13" i="1"/>
  <c r="G13" i="1" s="1"/>
  <c r="H13" i="1" s="1"/>
  <c r="I13" i="1" s="1"/>
  <c r="K13" i="1" s="1"/>
  <c r="G12" i="1"/>
  <c r="H12" i="1" s="1"/>
  <c r="I12" i="1" s="1"/>
  <c r="K12" i="1" s="1"/>
  <c r="G11" i="1"/>
  <c r="G10" i="1"/>
  <c r="H10" i="1" s="1"/>
  <c r="I10" i="1" s="1"/>
  <c r="K10" i="1" s="1"/>
  <c r="G9" i="1"/>
  <c r="H9" i="1" s="1"/>
  <c r="G8" i="1"/>
  <c r="H8" i="1" s="1"/>
  <c r="H11" i="1" l="1"/>
  <c r="I11" i="1" s="1"/>
  <c r="K11" i="1" s="1"/>
  <c r="H16" i="1"/>
  <c r="I16" i="1" s="1"/>
  <c r="K16" i="1" s="1"/>
  <c r="H15" i="1"/>
  <c r="I15" i="1" s="1"/>
  <c r="K15" i="1" s="1"/>
  <c r="H14" i="1"/>
  <c r="I14" i="1" s="1"/>
  <c r="K14" i="1" s="1"/>
  <c r="I8" i="1"/>
  <c r="I9" i="1" l="1"/>
  <c r="K9" i="1" s="1"/>
  <c r="K8" i="1" l="1"/>
</calcChain>
</file>

<file path=xl/sharedStrings.xml><?xml version="1.0" encoding="utf-8"?>
<sst xmlns="http://schemas.openxmlformats.org/spreadsheetml/2006/main" count="33" uniqueCount="32">
  <si>
    <t>Invoice Date</t>
  </si>
  <si>
    <t>Amount</t>
  </si>
  <si>
    <t>PAYMENT NOTE No.</t>
  </si>
  <si>
    <t>UTR</t>
  </si>
  <si>
    <t>Gautam Engineering</t>
  </si>
  <si>
    <t>Cartage Charge</t>
  </si>
  <si>
    <t>Total Payable</t>
  </si>
  <si>
    <t>01-12-2023 IFT/IFT23335148285/RIUP23/3468/GAUTAM ENGINEERING ₹ 7,20,486.00</t>
  </si>
  <si>
    <t>18-11-2023 IFT/IFT23322004184/RIUP23/3337/GAUTAM ENGINEERING ₹ 1,50,000.00</t>
  </si>
  <si>
    <t>14-12-2023 IFT/IFT23348025148/RIUP23/3702/GAUTAM ENGINEERING 629731.00</t>
  </si>
  <si>
    <t>15-01-2024 NEFT/AXISP00462584632/RIUP23/4161/GAUTAM ENGINEERING/CBIN0282203 680536.00</t>
  </si>
  <si>
    <t>15-02-2024 NEFT/AXISP00471706642/RIUP23/4630/GAUTAM ENGINEERING/CBIN0282203 804288.00</t>
  </si>
  <si>
    <t>07-03-2024 NEFT/AXISP00478332512/RIUP23/4857/GAUTAM ENGINEERING/CBIN0282203 700000.00</t>
  </si>
  <si>
    <t>03-05-2024 NEFT/AXISP00496514907/RIUP24/0373/GAUTAM ENGINEERING/CBIN0282203 200000.00</t>
  </si>
  <si>
    <t>17-05-2024 NEFT/AXISP00500883100/RIUP24/0557/GAUTAM ENGINEERING/CBIN0282203 43224.00</t>
  </si>
  <si>
    <t>11-06-2024 NEFT/AXISP00508263017/RIUP24/0734/GAUTAM ENGINEERING/CBIN0282203 350000.00</t>
  </si>
  <si>
    <t>06-07-2024 NEFT/AXISP00516321902/RIUP24/1066/GAUTAM ENGINEERING/CBIN0282203 184924.00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</si>
  <si>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</si>
  <si>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</si>
  <si>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</si>
  <si>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</si>
  <si>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</si>
  <si>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</si>
  <si>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</si>
  <si>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</si>
  <si>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Invoice_No</t>
  </si>
  <si>
    <t>Basic_Amount</t>
  </si>
  <si>
    <t>GST_Amount</t>
  </si>
  <si>
    <t>TDS_Amount</t>
  </si>
  <si>
    <t>Final_Amount</t>
  </si>
  <si>
    <t>Total_Amount</t>
  </si>
  <si>
    <t>MS Gate Village ,  Sign board supply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</si>
</sst>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sz val="9"/>
      <name val="Comic Sans MS"/>
      <family val="4"/>
    </font>
    <font>
      <sz val="9"/>
      <color rgb="FFFF000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43" fontId="3" fillId="2" borderId="2" xfId="0" applyNumberFormat="1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14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3" fillId="3" borderId="5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43" fontId="9" fillId="2" borderId="2" xfId="1" applyNumberFormat="1" applyFont="1" applyFill="1" applyBorder="1" applyAlignment="1">
      <alignment vertical="center"/>
    </xf>
    <xf numFmtId="43" fontId="9" fillId="2" borderId="4" xfId="0" applyNumberFormat="1" applyFont="1" applyFill="1" applyBorder="1" applyAlignment="1">
      <alignment horizontal="left" vertical="center" wrapText="1"/>
    </xf>
    <xf numFmtId="43" fontId="3" fillId="2" borderId="4" xfId="1" applyNumberFormat="1" applyFont="1" applyFill="1" applyBorder="1" applyAlignment="1">
      <alignment horizontal="left" vertical="center"/>
    </xf>
    <xf numFmtId="43" fontId="10" fillId="2" borderId="4" xfId="0" applyNumberFormat="1" applyFont="1" applyFill="1" applyBorder="1" applyAlignment="1">
      <alignment horizontal="center" vertical="center" wrapText="1"/>
    </xf>
    <xf numFmtId="43" fontId="10" fillId="2" borderId="2" xfId="1" applyNumberFormat="1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6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zoomScale="85" zoomScaleNormal="85" workbookViewId="0">
      <selection activeCell="B11" sqref="B11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13" bestFit="1" customWidth="1"/>
    <col min="4" max="4" width="11.5703125" style="37" bestFit="1" customWidth="1"/>
    <col min="5" max="5" width="13.28515625" style="37" bestFit="1" customWidth="1"/>
    <col min="6" max="7" width="13.28515625" style="2" customWidth="1"/>
    <col min="8" max="8" width="14.7109375" style="12" customWidth="1"/>
    <col min="9" max="9" width="12.85546875" style="46" bestFit="1" customWidth="1"/>
    <col min="10" max="10" width="9.7109375" style="2" bestFit="1" customWidth="1"/>
    <col min="11" max="11" width="14.85546875" style="2" customWidth="1"/>
    <col min="12" max="12" width="10.5703125" style="2" bestFit="1" customWidth="1"/>
    <col min="13" max="13" width="21.7109375" style="2" bestFit="1" customWidth="1"/>
    <col min="14" max="14" width="15" style="2" bestFit="1" customWidth="1"/>
    <col min="15" max="15" width="84.140625" style="2" bestFit="1" customWidth="1"/>
    <col min="16" max="16384" width="9" style="2"/>
  </cols>
  <sheetData>
    <row r="1" spans="1:15" ht="24.95" customHeight="1" x14ac:dyDescent="0.25">
      <c r="A1" s="53" t="s">
        <v>17</v>
      </c>
      <c r="B1" s="54" t="s">
        <v>4</v>
      </c>
      <c r="E1" s="42"/>
      <c r="F1" s="3"/>
      <c r="G1" s="3"/>
      <c r="H1" s="4"/>
      <c r="I1" s="45"/>
    </row>
    <row r="2" spans="1:15" ht="24.95" customHeight="1" x14ac:dyDescent="0.25">
      <c r="A2" s="53" t="s">
        <v>18</v>
      </c>
      <c r="B2" t="s">
        <v>21</v>
      </c>
      <c r="C2" s="14"/>
      <c r="D2" s="38"/>
      <c r="G2" s="5"/>
      <c r="I2" s="17"/>
      <c r="J2" s="6"/>
      <c r="K2" s="6"/>
      <c r="L2" s="6"/>
      <c r="M2" s="6"/>
    </row>
    <row r="3" spans="1:15" ht="24.95" customHeight="1" thickBot="1" x14ac:dyDescent="0.3">
      <c r="A3" s="53" t="s">
        <v>19</v>
      </c>
      <c r="B3" t="s">
        <v>22</v>
      </c>
      <c r="C3" s="14"/>
      <c r="D3" s="38"/>
      <c r="G3" s="5"/>
      <c r="I3" s="17"/>
      <c r="J3" s="6"/>
      <c r="K3" s="6"/>
      <c r="L3" s="6"/>
      <c r="M3" s="6"/>
    </row>
    <row r="4" spans="1:15" ht="24.95" customHeight="1" thickBot="1" x14ac:dyDescent="0.3">
      <c r="A4" s="53" t="s">
        <v>20</v>
      </c>
      <c r="B4" t="s">
        <v>22</v>
      </c>
      <c r="C4" s="15"/>
      <c r="D4" s="39"/>
      <c r="E4" s="39"/>
      <c r="F4" s="6"/>
      <c r="G4" s="6"/>
      <c r="H4" s="7"/>
      <c r="I4" s="5"/>
      <c r="J4" s="6"/>
      <c r="L4" s="13"/>
      <c r="M4" s="6"/>
      <c r="N4" s="8"/>
      <c r="O4" s="8"/>
    </row>
    <row r="5" spans="1:15" ht="24.95" customHeight="1" x14ac:dyDescent="0.25">
      <c r="A5" s="55" t="s">
        <v>23</v>
      </c>
      <c r="B5" s="23" t="s">
        <v>24</v>
      </c>
      <c r="C5" s="24" t="s">
        <v>0</v>
      </c>
      <c r="D5" s="23" t="s">
        <v>25</v>
      </c>
      <c r="E5" s="23" t="s">
        <v>26</v>
      </c>
      <c r="F5" s="27" t="s">
        <v>5</v>
      </c>
      <c r="G5" s="23" t="s">
        <v>6</v>
      </c>
      <c r="H5" s="25" t="s">
        <v>27</v>
      </c>
      <c r="I5" s="26" t="s">
        <v>1</v>
      </c>
      <c r="J5" s="27" t="s">
        <v>28</v>
      </c>
      <c r="K5" s="28" t="s">
        <v>29</v>
      </c>
      <c r="L5" s="31"/>
      <c r="M5" s="33" t="s">
        <v>2</v>
      </c>
      <c r="N5" s="27" t="s">
        <v>30</v>
      </c>
      <c r="O5" s="28" t="s">
        <v>3</v>
      </c>
    </row>
    <row r="6" spans="1:15" ht="24.95" customHeight="1" x14ac:dyDescent="0.25">
      <c r="A6" s="29"/>
      <c r="B6" s="10"/>
      <c r="C6" s="16"/>
      <c r="D6" s="40"/>
      <c r="E6" s="43"/>
      <c r="F6" s="10"/>
      <c r="G6" s="10"/>
      <c r="H6" s="19">
        <v>0.18</v>
      </c>
      <c r="I6" s="43"/>
      <c r="J6" s="19">
        <v>0.01</v>
      </c>
      <c r="K6" s="11"/>
      <c r="L6" s="1"/>
      <c r="M6" s="9"/>
      <c r="N6" s="10"/>
      <c r="O6" s="11"/>
    </row>
    <row r="7" spans="1:15" ht="24.95" customHeight="1" x14ac:dyDescent="0.25">
      <c r="A7" s="29">
        <v>59805</v>
      </c>
      <c r="B7" s="20"/>
      <c r="C7" s="21"/>
      <c r="D7" s="41"/>
      <c r="E7" s="44"/>
      <c r="F7" s="20"/>
      <c r="G7" s="20"/>
      <c r="H7" s="22"/>
      <c r="I7" s="44"/>
      <c r="J7" s="22"/>
      <c r="K7" s="30"/>
      <c r="L7" s="32">
        <v>53361</v>
      </c>
      <c r="M7" s="34"/>
      <c r="N7" s="20"/>
      <c r="O7" s="30"/>
    </row>
    <row r="8" spans="1:15" ht="24.95" customHeight="1" x14ac:dyDescent="0.25">
      <c r="A8" s="29">
        <v>59805</v>
      </c>
      <c r="B8" s="18" t="s">
        <v>31</v>
      </c>
      <c r="C8" s="35">
        <v>45226</v>
      </c>
      <c r="D8" s="36">
        <v>73</v>
      </c>
      <c r="E8" s="18">
        <v>239765</v>
      </c>
      <c r="F8" s="18">
        <v>1000</v>
      </c>
      <c r="G8" s="18">
        <f>E8+F8</f>
        <v>240765</v>
      </c>
      <c r="H8" s="18">
        <f>G8*18%</f>
        <v>43337.7</v>
      </c>
      <c r="I8" s="18">
        <f>G8+H8</f>
        <v>284102.7</v>
      </c>
      <c r="J8" s="18"/>
      <c r="K8" s="51">
        <f>I8-SUM(J8:J8)</f>
        <v>284102.7</v>
      </c>
      <c r="L8" s="1"/>
      <c r="M8" s="9"/>
      <c r="N8" s="52">
        <v>150000</v>
      </c>
      <c r="O8" s="49" t="s">
        <v>8</v>
      </c>
    </row>
    <row r="9" spans="1:15" ht="24.95" customHeight="1" x14ac:dyDescent="0.25">
      <c r="A9" s="29">
        <v>59805</v>
      </c>
      <c r="B9" s="18"/>
      <c r="C9" s="35">
        <v>45232</v>
      </c>
      <c r="D9" s="36">
        <v>78</v>
      </c>
      <c r="E9" s="18">
        <v>285190</v>
      </c>
      <c r="F9" s="18">
        <v>1000</v>
      </c>
      <c r="G9" s="18">
        <f>E9+F9</f>
        <v>286190</v>
      </c>
      <c r="H9" s="18">
        <f>G9*18%</f>
        <v>51514.2</v>
      </c>
      <c r="I9" s="18">
        <f>G9+H9</f>
        <v>337704.2</v>
      </c>
      <c r="J9" s="18"/>
      <c r="K9" s="51">
        <f>I9-SUM(J9:J9)</f>
        <v>337704.2</v>
      </c>
      <c r="L9" s="1"/>
      <c r="M9" s="9"/>
      <c r="N9" s="52">
        <v>720486</v>
      </c>
      <c r="O9" s="49" t="s">
        <v>7</v>
      </c>
    </row>
    <row r="10" spans="1:15" ht="24.95" customHeight="1" x14ac:dyDescent="0.25">
      <c r="A10" s="29">
        <v>59805</v>
      </c>
      <c r="B10" s="18"/>
      <c r="C10" s="35">
        <v>45239</v>
      </c>
      <c r="D10" s="36">
        <v>80</v>
      </c>
      <c r="E10" s="18">
        <v>209745</v>
      </c>
      <c r="F10" s="18">
        <v>1000</v>
      </c>
      <c r="G10" s="18">
        <f>E10+F10</f>
        <v>210745</v>
      </c>
      <c r="H10" s="18">
        <f>G10*18%</f>
        <v>37934.1</v>
      </c>
      <c r="I10" s="18">
        <f>G10+H10</f>
        <v>248679.1</v>
      </c>
      <c r="J10" s="18"/>
      <c r="K10" s="51">
        <f>I10-SUM(J10:J10)</f>
        <v>248679.1</v>
      </c>
      <c r="L10" s="1"/>
      <c r="M10" s="9"/>
      <c r="N10" s="52">
        <v>629731</v>
      </c>
      <c r="O10" s="50" t="s">
        <v>9</v>
      </c>
    </row>
    <row r="11" spans="1:15" ht="24.95" customHeight="1" x14ac:dyDescent="0.25">
      <c r="A11" s="29">
        <v>59805</v>
      </c>
      <c r="B11" s="18"/>
      <c r="C11" s="35">
        <v>45261</v>
      </c>
      <c r="D11" s="36">
        <v>87</v>
      </c>
      <c r="E11" s="18">
        <v>531670</v>
      </c>
      <c r="F11" s="18">
        <v>2000</v>
      </c>
      <c r="G11" s="18">
        <f>E11+F11</f>
        <v>533670</v>
      </c>
      <c r="H11" s="18">
        <f>G11*18%</f>
        <v>96060.599999999991</v>
      </c>
      <c r="I11" s="18">
        <f>G11+H11</f>
        <v>629730.6</v>
      </c>
      <c r="J11" s="18"/>
      <c r="K11" s="51">
        <f>I11-SUM(J11:J11)</f>
        <v>629730.6</v>
      </c>
      <c r="L11" s="1"/>
      <c r="M11" s="9"/>
      <c r="N11" s="52">
        <v>680536</v>
      </c>
      <c r="O11" s="50" t="s">
        <v>10</v>
      </c>
    </row>
    <row r="12" spans="1:15" ht="24.95" customHeight="1" x14ac:dyDescent="0.25">
      <c r="A12" s="29">
        <v>59805</v>
      </c>
      <c r="B12" s="18"/>
      <c r="C12" s="35">
        <v>45288</v>
      </c>
      <c r="D12" s="36">
        <v>94</v>
      </c>
      <c r="E12" s="18">
        <v>574725</v>
      </c>
      <c r="F12" s="18">
        <v>2000</v>
      </c>
      <c r="G12" s="18">
        <f t="shared" ref="G12:G15" si="0">E12+F12</f>
        <v>576725</v>
      </c>
      <c r="H12" s="18">
        <f t="shared" ref="H12:H18" si="1">G12*18%</f>
        <v>103810.5</v>
      </c>
      <c r="I12" s="18">
        <f t="shared" ref="I12:I15" si="2">G12+H12</f>
        <v>680535.5</v>
      </c>
      <c r="J12" s="18"/>
      <c r="K12" s="51">
        <f t="shared" ref="K12:K15" si="3">I12-SUM(J12:J12)</f>
        <v>680535.5</v>
      </c>
      <c r="L12" s="1"/>
      <c r="M12" s="9"/>
      <c r="N12" s="52">
        <v>804288</v>
      </c>
      <c r="O12" s="11" t="s">
        <v>11</v>
      </c>
    </row>
    <row r="13" spans="1:15" ht="24.95" customHeight="1" x14ac:dyDescent="0.25">
      <c r="A13" s="29">
        <v>59805</v>
      </c>
      <c r="B13" s="18"/>
      <c r="C13" s="35">
        <v>45323</v>
      </c>
      <c r="D13" s="36">
        <v>104</v>
      </c>
      <c r="E13" s="18">
        <f>561600+120000</f>
        <v>681600</v>
      </c>
      <c r="F13" s="18"/>
      <c r="G13" s="18">
        <f t="shared" si="0"/>
        <v>681600</v>
      </c>
      <c r="H13" s="18">
        <f t="shared" si="1"/>
        <v>122688</v>
      </c>
      <c r="I13" s="18">
        <f t="shared" si="2"/>
        <v>804288</v>
      </c>
      <c r="J13" s="18"/>
      <c r="K13" s="51">
        <f t="shared" si="3"/>
        <v>804288</v>
      </c>
      <c r="L13" s="1"/>
      <c r="M13" s="9"/>
      <c r="N13" s="52">
        <v>700000</v>
      </c>
      <c r="O13" s="11" t="s">
        <v>12</v>
      </c>
    </row>
    <row r="14" spans="1:15" ht="24.95" customHeight="1" x14ac:dyDescent="0.25">
      <c r="A14" s="29">
        <v>59805</v>
      </c>
      <c r="B14" s="18"/>
      <c r="C14" s="35">
        <v>45338</v>
      </c>
      <c r="D14" s="36">
        <v>109</v>
      </c>
      <c r="E14" s="18">
        <f>393200+84000</f>
        <v>477200</v>
      </c>
      <c r="F14" s="18"/>
      <c r="G14" s="18">
        <f t="shared" si="0"/>
        <v>477200</v>
      </c>
      <c r="H14" s="18">
        <f t="shared" si="1"/>
        <v>85896</v>
      </c>
      <c r="I14" s="18">
        <f t="shared" si="2"/>
        <v>563096</v>
      </c>
      <c r="J14" s="18"/>
      <c r="K14" s="51">
        <f t="shared" si="3"/>
        <v>563096</v>
      </c>
      <c r="L14" s="1"/>
      <c r="M14" s="9"/>
      <c r="N14" s="52">
        <v>200000</v>
      </c>
      <c r="O14" s="11" t="s">
        <v>13</v>
      </c>
    </row>
    <row r="15" spans="1:15" ht="24.95" customHeight="1" x14ac:dyDescent="0.25">
      <c r="A15" s="29">
        <v>59805</v>
      </c>
      <c r="B15" s="18"/>
      <c r="C15" s="35">
        <v>45340</v>
      </c>
      <c r="D15" s="36">
        <v>110</v>
      </c>
      <c r="E15" s="18">
        <f>274800+60000</f>
        <v>334800</v>
      </c>
      <c r="F15" s="18"/>
      <c r="G15" s="18">
        <f t="shared" si="0"/>
        <v>334800</v>
      </c>
      <c r="H15" s="18">
        <f t="shared" si="1"/>
        <v>60264</v>
      </c>
      <c r="I15" s="18">
        <f t="shared" si="2"/>
        <v>395064</v>
      </c>
      <c r="J15" s="18"/>
      <c r="K15" s="51">
        <f t="shared" si="3"/>
        <v>395064</v>
      </c>
      <c r="L15" s="1"/>
      <c r="M15" s="9"/>
      <c r="N15" s="52">
        <v>43224</v>
      </c>
      <c r="O15" s="11" t="s">
        <v>14</v>
      </c>
    </row>
    <row r="16" spans="1:15" ht="24.95" customHeight="1" x14ac:dyDescent="0.25">
      <c r="A16" s="29">
        <v>59805</v>
      </c>
      <c r="B16" s="18"/>
      <c r="C16" s="35">
        <v>45389</v>
      </c>
      <c r="D16" s="36">
        <v>2</v>
      </c>
      <c r="E16" s="18">
        <f>280400+60000</f>
        <v>340400</v>
      </c>
      <c r="F16" s="18"/>
      <c r="G16" s="18">
        <f>E16+F16</f>
        <v>340400</v>
      </c>
      <c r="H16" s="18">
        <f>G16*18%</f>
        <v>61272</v>
      </c>
      <c r="I16" s="18">
        <f>G16+H16</f>
        <v>401672</v>
      </c>
      <c r="J16" s="18"/>
      <c r="K16" s="47">
        <f>I16-SUM(J16:J16)</f>
        <v>401672</v>
      </c>
      <c r="L16" s="1"/>
      <c r="M16" s="9"/>
      <c r="N16" s="48">
        <v>350000</v>
      </c>
      <c r="O16" s="11" t="s">
        <v>15</v>
      </c>
    </row>
    <row r="17" spans="1:15" ht="24.95" customHeight="1" x14ac:dyDescent="0.25">
      <c r="A17" s="29">
        <v>59805</v>
      </c>
      <c r="B17" s="18"/>
      <c r="C17" s="35">
        <v>45405</v>
      </c>
      <c r="D17" s="36">
        <v>7</v>
      </c>
      <c r="E17" s="18">
        <f>96400+20400</f>
        <v>116800</v>
      </c>
      <c r="F17" s="18"/>
      <c r="G17" s="18">
        <f t="shared" ref="G17" si="4">E17+F17</f>
        <v>116800</v>
      </c>
      <c r="H17" s="18">
        <f t="shared" si="1"/>
        <v>21024</v>
      </c>
      <c r="I17" s="18">
        <f t="shared" ref="I17" si="5">G17+H17</f>
        <v>137824</v>
      </c>
      <c r="J17" s="18"/>
      <c r="K17" s="47">
        <f t="shared" ref="K17" si="6">I17-SUM(J17:J17)</f>
        <v>137824</v>
      </c>
      <c r="L17" s="1"/>
      <c r="M17" s="9"/>
      <c r="N17" s="48">
        <v>184924</v>
      </c>
      <c r="O17" s="11" t="s">
        <v>16</v>
      </c>
    </row>
    <row r="18" spans="1:15" ht="24.95" customHeight="1" x14ac:dyDescent="0.25">
      <c r="A18" s="29"/>
      <c r="B18" s="18"/>
      <c r="C18" s="35"/>
      <c r="D18" s="36"/>
      <c r="E18" s="18"/>
      <c r="F18" s="18"/>
      <c r="G18" s="18">
        <f t="shared" ref="G18" si="7">E18+F18</f>
        <v>0</v>
      </c>
      <c r="H18" s="18">
        <f t="shared" si="1"/>
        <v>0</v>
      </c>
      <c r="I18" s="18">
        <f t="shared" ref="I18" si="8">G18+H18</f>
        <v>0</v>
      </c>
      <c r="J18" s="18"/>
      <c r="K18" s="47">
        <f t="shared" ref="K18" si="9">I18-SUM(J18:J18)</f>
        <v>0</v>
      </c>
      <c r="L18" s="1"/>
      <c r="M18" s="9"/>
      <c r="N18" s="48"/>
      <c r="O18" s="11"/>
    </row>
    <row r="19" spans="1:15" ht="24.95" customHeight="1" x14ac:dyDescent="0.25">
      <c r="C19" s="2"/>
      <c r="D19" s="2"/>
      <c r="E19" s="2"/>
      <c r="H19" s="2"/>
      <c r="I19" s="2"/>
    </row>
    <row r="20" spans="1:15" ht="24.95" customHeight="1" x14ac:dyDescent="0.25">
      <c r="C20" s="2"/>
      <c r="D20" s="2"/>
      <c r="E20" s="2"/>
      <c r="H20" s="2"/>
      <c r="I20" s="2"/>
    </row>
    <row r="21" spans="1:15" ht="24.95" customHeight="1" x14ac:dyDescent="0.25">
      <c r="C21" s="2"/>
      <c r="D21" s="2"/>
      <c r="E21" s="2"/>
      <c r="H21" s="2"/>
      <c r="I21" s="2"/>
    </row>
    <row r="22" spans="1:15" ht="24.95" customHeight="1" x14ac:dyDescent="0.25">
      <c r="C22" s="2"/>
      <c r="D22" s="2"/>
      <c r="E22" s="2"/>
      <c r="H22" s="2"/>
      <c r="I22" s="2"/>
    </row>
    <row r="23" spans="1:15" ht="24.95" customHeight="1" x14ac:dyDescent="0.25">
      <c r="C23" s="2"/>
      <c r="D23" s="2"/>
      <c r="E23" s="2"/>
      <c r="H23" s="2"/>
      <c r="I23" s="2"/>
    </row>
    <row r="24" spans="1:15" ht="24.95" customHeight="1" x14ac:dyDescent="0.25">
      <c r="C24" s="2"/>
      <c r="D24" s="2"/>
      <c r="E24" s="2"/>
      <c r="H24" s="2"/>
      <c r="I24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2025-05-27T10:49:06Z</dcterms:modified>
</cp:coreProperties>
</file>