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ADMIN\Downloads\Prajakta (1)\Prajakta\Gaurav Kumar\"/>
    </mc:Choice>
  </mc:AlternateContent>
  <xr:revisionPtr revIDLastSave="0" documentId="13_ncr:1_{440692D7-AEC6-40D2-AF07-34EAD2ED699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13" i="1" l="1"/>
  <c r="G13" i="1"/>
  <c r="K13" i="1" s="1"/>
  <c r="G12" i="1"/>
  <c r="M12" i="1" s="1"/>
  <c r="M13" i="1" l="1"/>
  <c r="L13" i="1"/>
  <c r="J13" i="1"/>
  <c r="I13" i="1"/>
  <c r="J12" i="1"/>
  <c r="K12" i="1"/>
  <c r="L12" i="1"/>
  <c r="N12" i="1"/>
  <c r="O13" i="1" l="1"/>
  <c r="I12" i="1"/>
  <c r="O12" i="1" s="1"/>
  <c r="G9" i="1"/>
  <c r="M9" i="1" l="1"/>
  <c r="H9" i="1"/>
  <c r="N9" i="1" s="1"/>
  <c r="K9" i="1"/>
  <c r="J9" i="1"/>
  <c r="L9" i="1"/>
  <c r="I9" i="1" l="1"/>
  <c r="O9" i="1" s="1"/>
  <c r="G8" i="1" l="1"/>
  <c r="L8" i="1" s="1"/>
  <c r="M8" i="1" l="1"/>
  <c r="J8" i="1"/>
  <c r="K8" i="1"/>
  <c r="N8" i="1" l="1"/>
  <c r="I8" i="1"/>
  <c r="O8" i="1" l="1"/>
</calcChain>
</file>

<file path=xl/sharedStrings.xml><?xml version="1.0" encoding="utf-8"?>
<sst xmlns="http://schemas.openxmlformats.org/spreadsheetml/2006/main" count="34" uniqueCount="31">
  <si>
    <t>Amount</t>
  </si>
  <si>
    <t>PAYMENT NOTE No.</t>
  </si>
  <si>
    <t>UTR</t>
  </si>
  <si>
    <t>TDS Amount @ 1% on BASIC AMOUNT</t>
  </si>
  <si>
    <t>Gaurav Kumar</t>
  </si>
  <si>
    <t>15-03-2024 NEFT/AXISP00481304311/RIUP23/4615/GAURAV KUMAR/PUNB0231300 350000.00</t>
  </si>
  <si>
    <t>03-05-2024 NEFT/AXISP00496514908/RIUP24/0372/GAURAV KUMAR/PUNB0231300 169649.00</t>
  </si>
  <si>
    <t>30-10-2024 NEFT/AXISP00561849016/RIUP24/2320A/GAURAV KUMAR/PUNB0231300 34591.00</t>
  </si>
  <si>
    <t>Subcontractor:</t>
  </si>
  <si>
    <t>State:</t>
  </si>
  <si>
    <t>District: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</si>
  <si>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</si>
  <si>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</si>
  <si>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</si>
  <si>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</si>
  <si>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</si>
  <si>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</si>
  <si>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</si>
  <si>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</si>
  <si>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</si>
  <si>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</si>
  <si>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</si>
  <si>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</si>
  <si>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</si>
  <si>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</si>
  <si>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</si>
  <si>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Total_Amount</t>
  </si>
  <si>
    <t>SIKHREDA JAMALPUR BANGAR   VILLAGE BALANCE PIPE LINE  WORK- ROAD RESTORATION AND FHTC WORK</t>
  </si>
  <si>
    <t>Hansawala &amp; Kasampur Bhooma RR Village at pipeline Work</t>
  </si>
  <si>
    <t>Uttar Pradesh</t>
  </si>
  <si>
    <t>Muzaffarnagar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</si>
</sst>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_(* #,##0.00_);_(* \(#,##0.00\);_(* &quot;-&quot;??_);_(@_)"/>
    <numFmt numFmtId="166" formatCode="[$-14009]yyyy/mm/dd;@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9"/>
      <name val="Comic Sans MS"/>
      <family val="4"/>
    </font>
    <font>
      <b/>
      <sz val="11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omic Sans MS"/>
      <family val="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2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47">
    <xf numFmtId="0" fontId="0" fillId="0" borderId="0" xfId="0"/>
    <xf numFmtId="0" fontId="5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1" xfId="0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4" xfId="1" applyNumberFormat="1" applyFont="1" applyFill="1" applyBorder="1" applyAlignment="1">
      <alignment vertical="center"/>
    </xf>
    <xf numFmtId="9" fontId="3" fillId="2" borderId="3" xfId="1" applyNumberFormat="1" applyFont="1" applyFill="1" applyBorder="1" applyAlignment="1">
      <alignment vertical="center"/>
    </xf>
    <xf numFmtId="43" fontId="3" fillId="2" borderId="3" xfId="1" applyNumberFormat="1" applyFont="1" applyFill="1" applyBorder="1" applyAlignment="1">
      <alignment vertical="center"/>
    </xf>
    <xf numFmtId="43" fontId="3" fillId="2" borderId="5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0" fontId="0" fillId="3" borderId="0" xfId="0" applyFill="1" applyAlignment="1">
      <alignment vertical="center"/>
    </xf>
    <xf numFmtId="43" fontId="3" fillId="3" borderId="4" xfId="1" applyNumberFormat="1" applyFont="1" applyFill="1" applyBorder="1" applyAlignment="1">
      <alignment vertical="center"/>
    </xf>
    <xf numFmtId="43" fontId="3" fillId="3" borderId="3" xfId="1" applyNumberFormat="1" applyFont="1" applyFill="1" applyBorder="1" applyAlignment="1">
      <alignment vertical="center"/>
    </xf>
    <xf numFmtId="9" fontId="3" fillId="3" borderId="3" xfId="1" applyNumberFormat="1" applyFont="1" applyFill="1" applyBorder="1" applyAlignment="1">
      <alignment vertical="center"/>
    </xf>
    <xf numFmtId="43" fontId="6" fillId="2" borderId="2" xfId="1" applyNumberFormat="1" applyFont="1" applyFill="1" applyBorder="1" applyAlignment="1">
      <alignment horizontal="center" vertical="center"/>
    </xf>
    <xf numFmtId="43" fontId="5" fillId="2" borderId="2" xfId="1" applyNumberFormat="1" applyFont="1" applyFill="1" applyBorder="1" applyAlignment="1">
      <alignment horizontal="center" vertical="center"/>
    </xf>
    <xf numFmtId="0" fontId="0" fillId="0" borderId="4" xfId="0" applyBorder="1" applyAlignment="1">
      <alignment vertical="center"/>
    </xf>
    <xf numFmtId="0" fontId="0" fillId="0" borderId="5" xfId="0" applyBorder="1" applyAlignment="1">
      <alignment vertical="center"/>
    </xf>
    <xf numFmtId="0" fontId="7" fillId="0" borderId="0" xfId="0" applyFont="1"/>
    <xf numFmtId="0" fontId="8" fillId="2" borderId="0" xfId="0" applyFont="1" applyFill="1" applyAlignment="1">
      <alignment vertical="center"/>
    </xf>
    <xf numFmtId="43" fontId="9" fillId="2" borderId="0" xfId="1" applyNumberFormat="1" applyFont="1" applyFill="1" applyBorder="1" applyAlignment="1">
      <alignment vertical="center"/>
    </xf>
    <xf numFmtId="0" fontId="5" fillId="2" borderId="6" xfId="0" applyFont="1" applyFill="1" applyBorder="1" applyAlignment="1">
      <alignment horizontal="center" vertical="center"/>
    </xf>
    <xf numFmtId="43" fontId="3" fillId="2" borderId="8" xfId="1" applyNumberFormat="1" applyFont="1" applyFill="1" applyBorder="1" applyAlignment="1">
      <alignment vertical="center"/>
    </xf>
    <xf numFmtId="43" fontId="3" fillId="3" borderId="9" xfId="1" applyNumberFormat="1" applyFont="1" applyFill="1" applyBorder="1" applyAlignment="1">
      <alignment vertical="center"/>
    </xf>
    <xf numFmtId="43" fontId="3" fillId="2" borderId="10" xfId="1" applyNumberFormat="1" applyFont="1" applyFill="1" applyBorder="1" applyAlignment="1">
      <alignment vertical="center"/>
    </xf>
    <xf numFmtId="0" fontId="7" fillId="2" borderId="7" xfId="0" applyFont="1" applyFill="1" applyBorder="1" applyAlignment="1">
      <alignment vertical="center"/>
    </xf>
    <xf numFmtId="0" fontId="0" fillId="2" borderId="7" xfId="0" applyFill="1" applyBorder="1" applyAlignment="1">
      <alignment vertical="center"/>
    </xf>
    <xf numFmtId="0" fontId="0" fillId="3" borderId="7" xfId="0" applyFill="1" applyBorder="1" applyAlignment="1">
      <alignment vertical="center"/>
    </xf>
    <xf numFmtId="43" fontId="3" fillId="2" borderId="7" xfId="1" applyNumberFormat="1" applyFont="1" applyFill="1" applyBorder="1" applyAlignment="1">
      <alignment vertical="center"/>
    </xf>
    <xf numFmtId="0" fontId="0" fillId="0" borderId="7" xfId="0" applyBorder="1" applyAlignment="1">
      <alignment vertical="center"/>
    </xf>
    <xf numFmtId="43" fontId="3" fillId="2" borderId="11" xfId="1" applyNumberFormat="1" applyFont="1" applyFill="1" applyBorder="1" applyAlignment="1">
      <alignment vertical="center"/>
    </xf>
    <xf numFmtId="43" fontId="3" fillId="2" borderId="7" xfId="1" applyNumberFormat="1" applyFont="1" applyFill="1" applyBorder="1" applyAlignment="1">
      <alignment vertical="center" wrapText="1"/>
    </xf>
    <xf numFmtId="0" fontId="3" fillId="2" borderId="7" xfId="0" applyFont="1" applyFill="1" applyBorder="1" applyAlignment="1">
      <alignment horizontal="center" vertical="center" wrapText="1"/>
    </xf>
    <xf numFmtId="166" fontId="3" fillId="2" borderId="8" xfId="0" applyNumberFormat="1" applyFont="1" applyFill="1" applyBorder="1" applyAlignment="1">
      <alignment horizontal="center" vertical="center"/>
    </xf>
    <xf numFmtId="166" fontId="3" fillId="2" borderId="5" xfId="1" applyNumberFormat="1" applyFont="1" applyFill="1" applyBorder="1" applyAlignment="1">
      <alignment vertical="center"/>
    </xf>
    <xf numFmtId="166" fontId="3" fillId="3" borderId="4" xfId="1" applyNumberFormat="1" applyFont="1" applyFill="1" applyBorder="1" applyAlignment="1">
      <alignment vertical="center"/>
    </xf>
    <xf numFmtId="166" fontId="3" fillId="2" borderId="7" xfId="1" applyNumberFormat="1" applyFont="1" applyFill="1" applyBorder="1" applyAlignment="1">
      <alignment vertical="center"/>
    </xf>
    <xf numFmtId="0" fontId="3" fillId="2" borderId="5" xfId="1" applyNumberFormat="1" applyFont="1" applyFill="1" applyBorder="1" applyAlignment="1">
      <alignment vertical="center"/>
    </xf>
    <xf numFmtId="0" fontId="3" fillId="2" borderId="7" xfId="1" applyNumberFormat="1" applyFont="1" applyFill="1" applyBorder="1" applyAlignment="1">
      <alignment vertical="center"/>
    </xf>
  </cellXfs>
  <cellStyles count="3">
    <cellStyle name="Comma" xfId="1" builtinId="3"/>
    <cellStyle name="Comma 2" xfId="2" xr:uid="{00000000-0005-0000-0000-000001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7"/>
  <sheetViews>
    <sheetView tabSelected="1" workbookViewId="0">
      <selection activeCell="G19" sqref="G19"/>
    </sheetView>
  </sheetViews>
  <sheetFormatPr defaultColWidth="9" defaultRowHeight="20.100000000000001" customHeight="1" x14ac:dyDescent="0.25"/>
  <cols>
    <col min="1" max="1" width="19.7109375" style="4" customWidth="1"/>
    <col min="2" max="2" width="51.5703125" style="4" customWidth="1"/>
    <col min="3" max="3" width="13.42578125" style="4" bestFit="1" customWidth="1"/>
    <col min="4" max="4" width="11.5703125" style="4" bestFit="1" customWidth="1"/>
    <col min="5" max="5" width="13.28515625" style="4" bestFit="1" customWidth="1"/>
    <col min="6" max="6" width="13.28515625" style="4" customWidth="1"/>
    <col min="7" max="7" width="14.85546875" style="4" customWidth="1"/>
    <col min="8" max="8" width="14.7109375" style="17" customWidth="1"/>
    <col min="9" max="9" width="12.85546875" style="17" bestFit="1" customWidth="1"/>
    <col min="10" max="10" width="10.7109375" style="4" bestFit="1" customWidth="1"/>
    <col min="11" max="11" width="10.85546875" style="4" bestFit="1" customWidth="1"/>
    <col min="12" max="12" width="15" style="4" bestFit="1" customWidth="1"/>
    <col min="13" max="13" width="14" style="4" bestFit="1" customWidth="1"/>
    <col min="14" max="15" width="14.85546875" style="4" customWidth="1"/>
    <col min="16" max="16" width="21.7109375" style="4" hidden="1" customWidth="1"/>
    <col min="17" max="17" width="12.7109375" style="4" hidden="1" customWidth="1"/>
    <col min="18" max="18" width="14.5703125" style="4" hidden="1" customWidth="1"/>
    <col min="19" max="19" width="19.7109375" style="4" bestFit="1" customWidth="1"/>
    <col min="20" max="20" width="84.140625" style="4" bestFit="1" customWidth="1"/>
    <col min="21" max="16384" width="9" style="4"/>
  </cols>
  <sheetData>
    <row r="1" spans="1:20" ht="20.100000000000001" customHeight="1" x14ac:dyDescent="0.25">
      <c r="A1" s="26" t="s">
        <v>8</v>
      </c>
      <c r="B1" s="28" t="s">
        <v>4</v>
      </c>
      <c r="C1" s="27"/>
      <c r="E1" s="5"/>
      <c r="F1" s="5"/>
      <c r="G1" s="5"/>
      <c r="H1" s="6"/>
      <c r="I1" s="6"/>
    </row>
    <row r="2" spans="1:20" ht="20.100000000000001" customHeight="1" x14ac:dyDescent="0.25">
      <c r="A2" s="26" t="s">
        <v>9</v>
      </c>
      <c r="B2" t="s">
        <v>29</v>
      </c>
      <c r="C2" s="7"/>
      <c r="D2" s="7"/>
      <c r="G2" s="8"/>
      <c r="I2" s="8"/>
      <c r="J2" s="9"/>
      <c r="K2" s="9"/>
      <c r="L2" s="9"/>
      <c r="M2" s="9"/>
      <c r="N2" s="9"/>
      <c r="O2" s="9"/>
      <c r="P2" s="9"/>
      <c r="Q2" s="9"/>
      <c r="R2" s="9"/>
    </row>
    <row r="3" spans="1:20" ht="20.100000000000001" customHeight="1" thickBot="1" x14ac:dyDescent="0.3">
      <c r="A3" s="26" t="s">
        <v>10</v>
      </c>
      <c r="B3" t="s">
        <v>30</v>
      </c>
      <c r="C3" s="7"/>
      <c r="F3" s="8"/>
      <c r="G3" s="17"/>
      <c r="H3" s="8"/>
      <c r="I3" s="9"/>
      <c r="J3" s="9"/>
      <c r="K3" s="9"/>
      <c r="L3" s="9"/>
      <c r="M3" s="9"/>
      <c r="N3" s="9"/>
      <c r="O3" s="9"/>
      <c r="P3" s="9"/>
      <c r="Q3" s="9"/>
    </row>
    <row r="4" spans="1:20" ht="20.100000000000001" customHeight="1" thickBot="1" x14ac:dyDescent="0.3">
      <c r="A4" s="26" t="s">
        <v>11</v>
      </c>
      <c r="B4" t="s">
        <v>30</v>
      </c>
      <c r="C4" s="10"/>
      <c r="D4" s="10"/>
      <c r="E4" s="10"/>
      <c r="F4" s="9"/>
      <c r="G4" s="9"/>
      <c r="H4" s="11"/>
      <c r="I4" s="11"/>
      <c r="J4" s="9"/>
      <c r="K4" s="9"/>
      <c r="L4" s="9"/>
      <c r="M4" s="9"/>
      <c r="P4" s="9"/>
      <c r="Q4" s="12"/>
      <c r="R4" s="12"/>
      <c r="S4" s="12"/>
      <c r="T4" s="12"/>
    </row>
    <row r="5" spans="1:20" ht="27.75" customHeight="1" thickBot="1" x14ac:dyDescent="0.3">
      <c r="A5" s="33" t="s">
        <v>12</v>
      </c>
      <c r="B5" s="29" t="s">
        <v>13</v>
      </c>
      <c r="C5" s="2" t="s">
        <v>14</v>
      </c>
      <c r="D5" s="2" t="s">
        <v>15</v>
      </c>
      <c r="E5" s="2" t="s">
        <v>16</v>
      </c>
      <c r="F5" s="2" t="s">
        <v>17</v>
      </c>
      <c r="G5" s="1" t="s">
        <v>18</v>
      </c>
      <c r="H5" s="22" t="s">
        <v>19</v>
      </c>
      <c r="I5" s="23" t="s">
        <v>0</v>
      </c>
      <c r="J5" s="1" t="s">
        <v>20</v>
      </c>
      <c r="K5" s="1" t="s">
        <v>21</v>
      </c>
      <c r="L5" s="1" t="s">
        <v>22</v>
      </c>
      <c r="M5" s="1" t="s">
        <v>23</v>
      </c>
      <c r="N5" s="1" t="s">
        <v>24</v>
      </c>
      <c r="O5" s="1" t="s">
        <v>25</v>
      </c>
      <c r="P5" s="1" t="s">
        <v>1</v>
      </c>
      <c r="Q5" s="1" t="s">
        <v>0</v>
      </c>
      <c r="R5" s="1" t="s">
        <v>3</v>
      </c>
      <c r="S5" s="1" t="s">
        <v>26</v>
      </c>
      <c r="T5" s="1" t="s">
        <v>2</v>
      </c>
    </row>
    <row r="6" spans="1:20" ht="20.100000000000001" customHeight="1" x14ac:dyDescent="0.25">
      <c r="A6" s="34"/>
      <c r="B6" s="30"/>
      <c r="C6" s="13"/>
      <c r="D6" s="13"/>
      <c r="E6" s="13"/>
      <c r="F6" s="15"/>
      <c r="G6" s="15"/>
      <c r="H6" s="14">
        <v>0.18</v>
      </c>
      <c r="I6" s="15"/>
      <c r="J6" s="14">
        <v>0.01</v>
      </c>
      <c r="K6" s="14">
        <v>0.05</v>
      </c>
      <c r="L6" s="14">
        <v>0.1</v>
      </c>
      <c r="M6" s="14">
        <v>0.1</v>
      </c>
      <c r="N6" s="14">
        <v>0.18</v>
      </c>
      <c r="O6" s="15"/>
      <c r="P6" s="15"/>
      <c r="Q6" s="15"/>
      <c r="R6" s="14">
        <v>0.01</v>
      </c>
      <c r="S6" s="15"/>
      <c r="T6" s="15"/>
    </row>
    <row r="7" spans="1:20" s="18" customFormat="1" ht="20.100000000000001" customHeight="1" x14ac:dyDescent="0.25">
      <c r="A7" s="35"/>
      <c r="B7" s="31"/>
      <c r="C7" s="19"/>
      <c r="D7" s="20"/>
      <c r="E7" s="19"/>
      <c r="F7" s="20"/>
      <c r="G7" s="20"/>
      <c r="H7" s="21"/>
      <c r="I7" s="20"/>
      <c r="J7" s="21"/>
      <c r="K7" s="21"/>
      <c r="L7" s="21"/>
      <c r="M7" s="21"/>
      <c r="N7" s="21"/>
      <c r="O7" s="20"/>
      <c r="P7" s="20"/>
      <c r="Q7" s="20"/>
      <c r="R7" s="21"/>
      <c r="S7" s="20"/>
      <c r="T7" s="20"/>
    </row>
    <row r="8" spans="1:20" ht="73.5" customHeight="1" x14ac:dyDescent="0.25">
      <c r="A8" s="34">
        <v>61785</v>
      </c>
      <c r="B8" s="39" t="s">
        <v>27</v>
      </c>
      <c r="C8" s="41">
        <v>45306</v>
      </c>
      <c r="D8" s="3">
        <v>1</v>
      </c>
      <c r="E8" s="13">
        <v>926651</v>
      </c>
      <c r="F8" s="15">
        <v>224423</v>
      </c>
      <c r="G8" s="15">
        <f>ROUND(E8-F8,)</f>
        <v>702228</v>
      </c>
      <c r="H8" s="15"/>
      <c r="I8" s="15">
        <f>G8+H8</f>
        <v>702228</v>
      </c>
      <c r="J8" s="15">
        <f>ROUND(G8*$J$6,)</f>
        <v>7022</v>
      </c>
      <c r="K8" s="15">
        <f>ROUND(G8*$K$6,)</f>
        <v>35111</v>
      </c>
      <c r="L8" s="15">
        <f>G8*10%</f>
        <v>70222.8</v>
      </c>
      <c r="M8" s="15">
        <f>ROUND(G8*$M$6,)</f>
        <v>70223</v>
      </c>
      <c r="N8" s="15">
        <f>H8</f>
        <v>0</v>
      </c>
      <c r="O8" s="15">
        <f>ROUND(I8-SUM(J8:N8),0)</f>
        <v>519649</v>
      </c>
      <c r="P8" s="13"/>
      <c r="Q8" s="15"/>
      <c r="R8" s="15"/>
      <c r="S8" s="15">
        <v>350000</v>
      </c>
      <c r="T8" s="24" t="s">
        <v>5</v>
      </c>
    </row>
    <row r="9" spans="1:20" ht="20.100000000000001" customHeight="1" x14ac:dyDescent="0.25">
      <c r="A9" s="34">
        <v>61785</v>
      </c>
      <c r="B9" s="40"/>
      <c r="C9" s="41"/>
      <c r="D9" s="3"/>
      <c r="E9" s="13">
        <v>0</v>
      </c>
      <c r="F9" s="15">
        <v>0</v>
      </c>
      <c r="G9" s="15">
        <f>ROUND(E9-F9,)</f>
        <v>0</v>
      </c>
      <c r="H9" s="15">
        <f>ROUND(G9*$H$6,0)</f>
        <v>0</v>
      </c>
      <c r="I9" s="15">
        <f>G9+H9</f>
        <v>0</v>
      </c>
      <c r="J9" s="15">
        <f>ROUND(G9*$J$6,)</f>
        <v>0</v>
      </c>
      <c r="K9" s="15">
        <f>ROUND(G9*$K$6,)</f>
        <v>0</v>
      </c>
      <c r="L9" s="15">
        <f>ROUND(G9*$L$6,)</f>
        <v>0</v>
      </c>
      <c r="M9" s="15">
        <f>ROUND(G9*$M$6,)</f>
        <v>0</v>
      </c>
      <c r="N9" s="15">
        <f>H9</f>
        <v>0</v>
      </c>
      <c r="O9" s="15">
        <f>ROUND(I9-SUM(J9:N9),0)</f>
        <v>0</v>
      </c>
      <c r="P9" s="13"/>
      <c r="Q9" s="15"/>
      <c r="R9" s="15"/>
      <c r="S9" s="15">
        <v>169649</v>
      </c>
      <c r="T9" s="24" t="s">
        <v>6</v>
      </c>
    </row>
    <row r="10" spans="1:20" ht="20.100000000000001" customHeight="1" x14ac:dyDescent="0.25">
      <c r="A10" s="34"/>
      <c r="B10" s="30"/>
      <c r="C10" s="42"/>
      <c r="D10" s="13"/>
      <c r="E10" s="16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24"/>
    </row>
    <row r="11" spans="1:20" s="18" customFormat="1" ht="20.100000000000001" customHeight="1" x14ac:dyDescent="0.25">
      <c r="A11" s="35"/>
      <c r="B11" s="31"/>
      <c r="C11" s="43"/>
      <c r="D11" s="20"/>
      <c r="E11" s="19"/>
      <c r="F11" s="20"/>
      <c r="G11" s="20"/>
      <c r="H11" s="21"/>
      <c r="I11" s="20"/>
      <c r="J11" s="21"/>
      <c r="K11" s="21"/>
      <c r="L11" s="21"/>
      <c r="M11" s="21"/>
      <c r="N11" s="21"/>
      <c r="O11" s="20"/>
      <c r="P11" s="20"/>
      <c r="Q11" s="20"/>
      <c r="R11" s="21"/>
      <c r="S11" s="20"/>
      <c r="T11" s="20"/>
    </row>
    <row r="12" spans="1:20" ht="33" customHeight="1" x14ac:dyDescent="0.25">
      <c r="A12" s="34">
        <v>66466</v>
      </c>
      <c r="B12" s="32" t="s">
        <v>28</v>
      </c>
      <c r="C12" s="42">
        <v>45583</v>
      </c>
      <c r="D12" s="45">
        <v>1</v>
      </c>
      <c r="E12" s="16">
        <v>46744</v>
      </c>
      <c r="F12" s="13"/>
      <c r="G12" s="15">
        <f>ROUND(E12-F12,)</f>
        <v>46744</v>
      </c>
      <c r="H12" s="15"/>
      <c r="I12" s="15">
        <f>G12+H12</f>
        <v>46744</v>
      </c>
      <c r="J12" s="15">
        <f>ROUND(G12*$J$6,)</f>
        <v>467</v>
      </c>
      <c r="K12" s="15">
        <f>ROUND(G12*$K$6,)</f>
        <v>2337</v>
      </c>
      <c r="L12" s="15">
        <f>G12*10%</f>
        <v>4674.4000000000005</v>
      </c>
      <c r="M12" s="15">
        <f>ROUND(G12*$M$6,)</f>
        <v>4674</v>
      </c>
      <c r="N12" s="15">
        <f>H12</f>
        <v>0</v>
      </c>
      <c r="O12" s="15">
        <f>ROUND(I12-SUM(J12:N12),0)</f>
        <v>34592</v>
      </c>
      <c r="P12" s="13"/>
      <c r="Q12" s="13"/>
      <c r="R12" s="13"/>
      <c r="S12" s="13">
        <v>34591</v>
      </c>
      <c r="T12" s="25" t="s">
        <v>7</v>
      </c>
    </row>
    <row r="13" spans="1:20" ht="20.100000000000001" customHeight="1" x14ac:dyDescent="0.25">
      <c r="A13" s="34">
        <v>66466</v>
      </c>
      <c r="B13" s="32" t="s">
        <v>28</v>
      </c>
      <c r="C13" s="44">
        <v>45583</v>
      </c>
      <c r="D13" s="46">
        <v>4</v>
      </c>
      <c r="E13" s="36">
        <v>71825</v>
      </c>
      <c r="F13" s="30"/>
      <c r="G13" s="15">
        <f>ROUND(E13-F13,)</f>
        <v>71825</v>
      </c>
      <c r="H13" s="15"/>
      <c r="I13" s="15">
        <f>G13+H13</f>
        <v>71825</v>
      </c>
      <c r="J13" s="15">
        <f>ROUND(G13*$J$6,)</f>
        <v>718</v>
      </c>
      <c r="K13" s="15">
        <f>ROUND(G13*$K$6,)</f>
        <v>3591</v>
      </c>
      <c r="L13" s="15">
        <f>G13*10%</f>
        <v>7182.5</v>
      </c>
      <c r="M13" s="15">
        <f>ROUND(G13*$M$6,)</f>
        <v>7183</v>
      </c>
      <c r="N13" s="15">
        <f>H13</f>
        <v>0</v>
      </c>
      <c r="O13" s="15">
        <f>ROUND(I13-SUM(J13:N13),0)</f>
        <v>53151</v>
      </c>
      <c r="P13" s="13"/>
      <c r="Q13" s="13"/>
      <c r="R13" s="38"/>
      <c r="S13" s="36"/>
      <c r="T13" s="37"/>
    </row>
    <row r="14" spans="1:20" ht="20.100000000000001" customHeight="1" x14ac:dyDescent="0.25">
      <c r="H14" s="4"/>
      <c r="I14" s="4"/>
    </row>
    <row r="15" spans="1:20" ht="20.100000000000001" customHeight="1" x14ac:dyDescent="0.25">
      <c r="H15" s="4"/>
      <c r="I15" s="4"/>
    </row>
    <row r="16" spans="1:20" ht="20.100000000000001" customHeight="1" x14ac:dyDescent="0.25">
      <c r="H16" s="4"/>
      <c r="I16" s="4"/>
    </row>
    <row r="17" s="4" customFormat="1" ht="20.100000000000001" customHeight="1" x14ac:dyDescent="0.25"/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Anish Lcepl</cp:lastModifiedBy>
  <cp:lastPrinted>2022-06-10T14:20:18Z</cp:lastPrinted>
  <dcterms:created xsi:type="dcterms:W3CDTF">2022-06-10T14:11:52Z</dcterms:created>
  <dcterms:modified xsi:type="dcterms:W3CDTF">2025-06-12T12:09:21Z</dcterms:modified>
</cp:coreProperties>
</file>