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C:\Users\ADMIN\Downloads\Correct data - Shahin (1)\Correct data - Shahin\"/>
    </mc:Choice>
  </mc:AlternateContent>
  <xr:revisionPtr revIDLastSave="0" documentId="13_ncr:1_{63340176-2A09-41E5-94CB-D602735B86C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M38" i="1" l="1"/>
  <c r="T29" i="1" l="1"/>
  <c r="T32" i="1"/>
  <c r="T37" i="1"/>
  <c r="G8" i="1" l="1"/>
  <c r="H8" i="1" l="1"/>
  <c r="L8" i="1" s="1"/>
  <c r="J8" i="1"/>
  <c r="K8" i="1"/>
  <c r="I8" i="1" l="1"/>
  <c r="N8" i="1" s="1"/>
  <c r="G12" i="1"/>
  <c r="J12" i="1" s="1"/>
  <c r="T11" i="1" l="1"/>
  <c r="K12" i="1"/>
  <c r="H12" i="1"/>
  <c r="L12" i="1" s="1"/>
  <c r="I12" i="1" l="1"/>
  <c r="N12" i="1" s="1"/>
  <c r="T15" i="1" l="1"/>
  <c r="G16" i="1"/>
  <c r="J16" i="1" l="1"/>
  <c r="K16" i="1"/>
  <c r="H16" i="1"/>
  <c r="L16" i="1" s="1"/>
  <c r="I16" i="1" l="1"/>
  <c r="N16" i="1" s="1"/>
  <c r="T19" i="1" l="1"/>
  <c r="G20" i="1"/>
  <c r="J20" i="1" l="1"/>
  <c r="H20" i="1"/>
  <c r="L20" i="1" s="1"/>
  <c r="K20" i="1"/>
  <c r="I20" i="1" l="1"/>
  <c r="N20" i="1" s="1"/>
  <c r="T23" i="1" l="1"/>
  <c r="G24" i="1"/>
  <c r="K24" i="1" s="1"/>
  <c r="K38" i="1" s="1"/>
  <c r="N43" i="1" l="1"/>
  <c r="H24" i="1"/>
  <c r="J24" i="1"/>
  <c r="I24" i="1" l="1"/>
  <c r="L24" i="1"/>
  <c r="L38" i="1" s="1"/>
  <c r="R38" i="1"/>
  <c r="N24" i="1" l="1"/>
  <c r="T27" i="1" l="1"/>
  <c r="T39" i="1" s="1"/>
  <c r="N38" i="1"/>
  <c r="R40" i="1" s="1"/>
  <c r="N44" i="1" l="1"/>
</calcChain>
</file>

<file path=xl/sharedStrings.xml><?xml version="1.0" encoding="utf-8"?>
<sst xmlns="http://schemas.openxmlformats.org/spreadsheetml/2006/main" count="49" uniqueCount="47">
  <si>
    <t>Amount</t>
  </si>
  <si>
    <t>PAYMENT NOTE No.</t>
  </si>
  <si>
    <t>UTR</t>
  </si>
  <si>
    <t>TDS Amount @ 1% on BASIC AMOUNT</t>
  </si>
  <si>
    <t>Hold Amount For Quantity excess against DPR</t>
  </si>
  <si>
    <t>30-09-2023 NEFT/AXISP00429163519/RIUP23/2403/SAMARESH KUMAR BAL/SBIN0001308 99000.00</t>
  </si>
  <si>
    <t>12-09-2023 NEFT/AXISP00423960531/RIUP23/1971/SAMARESH KUMAR BAL/SBIN0001308 49500.00</t>
  </si>
  <si>
    <t>18-10-2023 NEFT/AXISP00435286868/RIUP23/2740/SAMARESH KUMAR BAL/SBIN0001308 99000.00</t>
  </si>
  <si>
    <t>12-09-2023 NEFT/AXISP00423960530/RIUP23/1970/SAMARESH KUMAR BAL/SBIN0001308 148500.00</t>
  </si>
  <si>
    <t>RIUP23/1859</t>
  </si>
  <si>
    <t>06-09-2023 NEFT/AXISP00422274698/RIUP23/1859/SAMARESH KUMAR BAL/SBIN0001308 198000.00</t>
  </si>
  <si>
    <t>RIUP23/2017</t>
  </si>
  <si>
    <t>14-09-2023 NEFT/AXISP00424905753/RIUP23/2017/SAMARESH KUMAR BAL/SBIN0001308 148500.00</t>
  </si>
  <si>
    <t>14-08-2023 NEFT/AXISP00415542017/RIUP23/1501/SAMARESH KUMAR 99000.00</t>
  </si>
  <si>
    <t>28-08-2023 NEFT/AXISP00418870940/RIUP23/1756/SAMARESH KUMAR BAL/SBIN0001308 148500.00</t>
  </si>
  <si>
    <t>12-09-2023 NEFT/AXISP00423960542/RIUP23/1977/SAMARESH KUMARBAL/SBIN0001308 148500.00</t>
  </si>
  <si>
    <t>Total Hold</t>
  </si>
  <si>
    <t>Advance/Surplus</t>
  </si>
  <si>
    <t>Updated as on- 08-02-2024- Vaishnavi</t>
  </si>
  <si>
    <t>10-11-2023 NEFT/AXISP00443569633/RIUP23/3266/BIBHAN INFRACON LL/UBIN0547671 98000.00</t>
  </si>
  <si>
    <t>Bibhan Construction / Infracon</t>
  </si>
  <si>
    <t>10-11-2023 NEFT/AXISP00443569631/RIUP23/3264/BIBHAN INFRACONLL/UBIN0547671 98000.00</t>
  </si>
  <si>
    <t>10-11-2023 NEFT/AXISP00443569632/RIUP23/3265/BIBHAN INFRACON LL/UBIN0547671 196000.00</t>
  </si>
  <si>
    <t>Uttar Pradesh</t>
  </si>
  <si>
    <t>Shamli</t>
  </si>
  <si>
    <t>Subcontractor:</t>
  </si>
  <si>
    <t>State:</t>
  </si>
  <si>
    <t>District:</t>
  </si>
  <si>
    <t>Block: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</si>
  <si>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</si>
  <si>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</si>
  <si>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</si>
  <si>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</si>
  <si>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</si>
  <si>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</si>
  <si>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</si>
  <si>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</si>
  <si>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</si>
  <si>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</si>
  <si>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GST_SD_Amount</t>
  </si>
  <si>
    <t>Final_Amount</t>
  </si>
  <si>
    <t>Total_Amount</t>
  </si>
  <si>
    <t>Etri village   OHT work</t>
  </si>
  <si>
    <t>Alipur village  OHT work</t>
  </si>
  <si>
    <t>Bindra  village   OHT work</t>
  </si>
  <si>
    <t>Bamnuli village  OHT work</t>
  </si>
  <si>
    <t>Alipur village   OHT work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</si>
</sst>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 * #,##0.00_ ;_ * \-#,##0.00_ ;_ * &quot;-&quot;??_ ;_ @_ "/>
    <numFmt numFmtId="164" formatCode="_(* #,##0.00_);_(* \(#,##0.00\);_(* &quot;-&quot;??_);_(@_)"/>
    <numFmt numFmtId="165" formatCode="[$-F800]dddd\,\ mmmm\ dd\,\ yyyy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sz val="10"/>
      <color theme="1"/>
      <name val="Comic Sans MS"/>
      <family val="4"/>
    </font>
    <font>
      <b/>
      <sz val="10"/>
      <color theme="1"/>
      <name val="Comic Sans MS"/>
      <family val="4"/>
    </font>
    <font>
      <sz val="10"/>
      <color theme="1"/>
      <name val="Calibri"/>
      <family val="2"/>
      <scheme val="minor"/>
    </font>
    <font>
      <b/>
      <sz val="10"/>
      <color theme="4" tint="-0.249977111117893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rgb="FF333333"/>
      <name val="Calibri"/>
      <family val="2"/>
      <scheme val="minor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4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/>
      <top style="medium">
        <color auto="1"/>
      </top>
      <bottom style="thin">
        <color auto="1"/>
      </bottom>
      <diagonal/>
    </border>
    <border>
      <left/>
      <right style="medium">
        <color indexed="64"/>
      </right>
      <top style="medium">
        <color auto="1"/>
      </top>
      <bottom style="thin">
        <color auto="1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97">
    <xf numFmtId="0" fontId="0" fillId="0" borderId="0" xfId="0"/>
    <xf numFmtId="0" fontId="6" fillId="2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43" fontId="0" fillId="2" borderId="0" xfId="1" applyNumberFormat="1" applyFont="1" applyFill="1" applyBorder="1" applyAlignment="1">
      <alignment vertical="center"/>
    </xf>
    <xf numFmtId="43" fontId="2" fillId="2" borderId="1" xfId="1" applyNumberFormat="1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3" fillId="2" borderId="2" xfId="0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43" fontId="0" fillId="2" borderId="0" xfId="1" applyNumberFormat="1" applyFont="1" applyFill="1" applyAlignment="1">
      <alignment vertical="center"/>
    </xf>
    <xf numFmtId="43" fontId="5" fillId="2" borderId="0" xfId="1" applyNumberFormat="1" applyFont="1" applyFill="1" applyBorder="1" applyAlignment="1">
      <alignment horizontal="center" vertical="center"/>
    </xf>
    <xf numFmtId="43" fontId="7" fillId="2" borderId="3" xfId="1" applyNumberFormat="1" applyFont="1" applyFill="1" applyBorder="1" applyAlignment="1">
      <alignment vertical="center"/>
    </xf>
    <xf numFmtId="0" fontId="0" fillId="2" borderId="9" xfId="0" applyFill="1" applyBorder="1" applyAlignment="1">
      <alignment vertical="center"/>
    </xf>
    <xf numFmtId="0" fontId="0" fillId="3" borderId="0" xfId="0" applyFill="1" applyAlignment="1">
      <alignment vertical="center"/>
    </xf>
    <xf numFmtId="0" fontId="0" fillId="2" borderId="5" xfId="0" applyFill="1" applyBorder="1" applyAlignment="1">
      <alignment vertical="center"/>
    </xf>
    <xf numFmtId="43" fontId="0" fillId="2" borderId="7" xfId="0" applyNumberFormat="1" applyFill="1" applyBorder="1" applyAlignment="1">
      <alignment vertical="center"/>
    </xf>
    <xf numFmtId="0" fontId="0" fillId="2" borderId="10" xfId="0" applyFill="1" applyBorder="1" applyAlignment="1">
      <alignment vertical="center"/>
    </xf>
    <xf numFmtId="43" fontId="0" fillId="2" borderId="8" xfId="0" applyNumberFormat="1" applyFill="1" applyBorder="1" applyAlignment="1">
      <alignment vertical="center"/>
    </xf>
    <xf numFmtId="0" fontId="5" fillId="2" borderId="11" xfId="0" applyFont="1" applyFill="1" applyBorder="1" applyAlignment="1">
      <alignment horizontal="center" vertical="center" wrapText="1"/>
    </xf>
    <xf numFmtId="43" fontId="7" fillId="2" borderId="4" xfId="1" applyNumberFormat="1" applyFont="1" applyFill="1" applyBorder="1" applyAlignment="1">
      <alignment vertical="center"/>
    </xf>
    <xf numFmtId="0" fontId="7" fillId="2" borderId="4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/>
    </xf>
    <xf numFmtId="0" fontId="7" fillId="3" borderId="4" xfId="0" applyFont="1" applyFill="1" applyBorder="1" applyAlignment="1">
      <alignment horizontal="center" vertical="center" wrapText="1"/>
    </xf>
    <xf numFmtId="43" fontId="7" fillId="3" borderId="4" xfId="1" applyNumberFormat="1" applyFont="1" applyFill="1" applyBorder="1" applyAlignment="1">
      <alignment vertical="center"/>
    </xf>
    <xf numFmtId="0" fontId="9" fillId="0" borderId="4" xfId="0" applyFont="1" applyBorder="1" applyAlignment="1">
      <alignment vertical="center"/>
    </xf>
    <xf numFmtId="43" fontId="0" fillId="2" borderId="5" xfId="1" applyNumberFormat="1" applyFont="1" applyFill="1" applyBorder="1" applyAlignment="1">
      <alignment vertical="center"/>
    </xf>
    <xf numFmtId="43" fontId="7" fillId="2" borderId="6" xfId="1" applyNumberFormat="1" applyFont="1" applyFill="1" applyBorder="1" applyAlignment="1">
      <alignment vertical="center"/>
    </xf>
    <xf numFmtId="43" fontId="7" fillId="2" borderId="11" xfId="1" applyNumberFormat="1" applyFont="1" applyFill="1" applyBorder="1" applyAlignment="1">
      <alignment vertical="center"/>
    </xf>
    <xf numFmtId="43" fontId="8" fillId="2" borderId="11" xfId="1" applyNumberFormat="1" applyFont="1" applyFill="1" applyBorder="1" applyAlignment="1">
      <alignment vertical="center"/>
    </xf>
    <xf numFmtId="0" fontId="7" fillId="2" borderId="3" xfId="0" applyFont="1" applyFill="1" applyBorder="1" applyAlignment="1">
      <alignment horizontal="center" vertical="center" wrapText="1"/>
    </xf>
    <xf numFmtId="43" fontId="3" fillId="2" borderId="5" xfId="1" applyNumberFormat="1" applyFont="1" applyFill="1" applyBorder="1" applyAlignment="1">
      <alignment vertical="center"/>
    </xf>
    <xf numFmtId="9" fontId="3" fillId="2" borderId="5" xfId="1" applyNumberFormat="1" applyFont="1" applyFill="1" applyBorder="1" applyAlignment="1">
      <alignment vertical="center"/>
    </xf>
    <xf numFmtId="43" fontId="7" fillId="2" borderId="5" xfId="1" applyNumberFormat="1" applyFont="1" applyFill="1" applyBorder="1" applyAlignment="1">
      <alignment vertical="center"/>
    </xf>
    <xf numFmtId="9" fontId="7" fillId="2" borderId="5" xfId="1" applyNumberFormat="1" applyFont="1" applyFill="1" applyBorder="1" applyAlignment="1">
      <alignment vertical="center"/>
    </xf>
    <xf numFmtId="0" fontId="2" fillId="2" borderId="0" xfId="1" applyNumberFormat="1" applyFont="1" applyFill="1" applyBorder="1" applyAlignment="1">
      <alignment vertical="center"/>
    </xf>
    <xf numFmtId="0" fontId="3" fillId="2" borderId="5" xfId="1" applyNumberFormat="1" applyFont="1" applyFill="1" applyBorder="1" applyAlignment="1">
      <alignment vertical="center"/>
    </xf>
    <xf numFmtId="0" fontId="7" fillId="3" borderId="4" xfId="0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0" fontId="7" fillId="2" borderId="4" xfId="1" applyNumberFormat="1" applyFont="1" applyFill="1" applyBorder="1" applyAlignment="1">
      <alignment vertical="center"/>
    </xf>
    <xf numFmtId="0" fontId="7" fillId="2" borderId="6" xfId="1" applyNumberFormat="1" applyFont="1" applyFill="1" applyBorder="1" applyAlignment="1">
      <alignment vertical="center"/>
    </xf>
    <xf numFmtId="0" fontId="7" fillId="2" borderId="11" xfId="1" applyNumberFormat="1" applyFont="1" applyFill="1" applyBorder="1" applyAlignment="1">
      <alignment vertical="center"/>
    </xf>
    <xf numFmtId="0" fontId="6" fillId="2" borderId="11" xfId="0" applyFont="1" applyFill="1" applyBorder="1" applyAlignment="1">
      <alignment vertical="center"/>
    </xf>
    <xf numFmtId="0" fontId="6" fillId="2" borderId="5" xfId="0" applyFont="1" applyFill="1" applyBorder="1" applyAlignment="1">
      <alignment vertical="center"/>
    </xf>
    <xf numFmtId="0" fontId="6" fillId="3" borderId="4" xfId="0" applyFont="1" applyFill="1" applyBorder="1" applyAlignment="1">
      <alignment vertical="center"/>
    </xf>
    <xf numFmtId="0" fontId="6" fillId="2" borderId="4" xfId="0" applyFont="1" applyFill="1" applyBorder="1" applyAlignment="1">
      <alignment vertical="center"/>
    </xf>
    <xf numFmtId="0" fontId="6" fillId="2" borderId="3" xfId="0" applyFont="1" applyFill="1" applyBorder="1" applyAlignment="1">
      <alignment vertical="center"/>
    </xf>
    <xf numFmtId="0" fontId="6" fillId="2" borderId="6" xfId="0" applyFont="1" applyFill="1" applyBorder="1" applyAlignment="1">
      <alignment vertical="center"/>
    </xf>
    <xf numFmtId="0" fontId="9" fillId="2" borderId="0" xfId="0" applyFont="1" applyFill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9" fillId="2" borderId="4" xfId="0" applyFont="1" applyFill="1" applyBorder="1" applyAlignment="1">
      <alignment horizontal="left" vertical="center"/>
    </xf>
    <xf numFmtId="0" fontId="9" fillId="2" borderId="5" xfId="0" applyFont="1" applyFill="1" applyBorder="1" applyAlignment="1">
      <alignment horizontal="left" vertical="center"/>
    </xf>
    <xf numFmtId="0" fontId="10" fillId="2" borderId="0" xfId="0" applyFont="1" applyFill="1" applyAlignment="1">
      <alignment horizontal="left" vertical="center"/>
    </xf>
    <xf numFmtId="0" fontId="11" fillId="2" borderId="11" xfId="0" applyFont="1" applyFill="1" applyBorder="1" applyAlignment="1">
      <alignment horizontal="center" vertical="center" wrapText="1"/>
    </xf>
    <xf numFmtId="43" fontId="9" fillId="2" borderId="5" xfId="1" applyNumberFormat="1" applyFont="1" applyFill="1" applyBorder="1" applyAlignment="1">
      <alignment horizontal="left" vertical="center"/>
    </xf>
    <xf numFmtId="0" fontId="12" fillId="3" borderId="4" xfId="0" applyFont="1" applyFill="1" applyBorder="1" applyAlignment="1">
      <alignment horizontal="left" vertical="center"/>
    </xf>
    <xf numFmtId="0" fontId="12" fillId="0" borderId="4" xfId="0" applyFont="1" applyBorder="1" applyAlignment="1">
      <alignment horizontal="left" vertical="center"/>
    </xf>
    <xf numFmtId="0" fontId="12" fillId="0" borderId="3" xfId="0" applyFont="1" applyBorder="1" applyAlignment="1">
      <alignment horizontal="left" vertical="center"/>
    </xf>
    <xf numFmtId="43" fontId="9" fillId="2" borderId="4" xfId="1" applyNumberFormat="1" applyFont="1" applyFill="1" applyBorder="1" applyAlignment="1">
      <alignment horizontal="left" vertical="center"/>
    </xf>
    <xf numFmtId="43" fontId="9" fillId="2" borderId="6" xfId="1" applyNumberFormat="1" applyFont="1" applyFill="1" applyBorder="1" applyAlignment="1">
      <alignment horizontal="left" vertical="center"/>
    </xf>
    <xf numFmtId="43" fontId="9" fillId="2" borderId="11" xfId="1" applyNumberFormat="1" applyFont="1" applyFill="1" applyBorder="1" applyAlignment="1">
      <alignment horizontal="left" vertical="center"/>
    </xf>
    <xf numFmtId="0" fontId="0" fillId="2" borderId="11" xfId="0" applyFill="1" applyBorder="1" applyAlignment="1">
      <alignment vertical="center"/>
    </xf>
    <xf numFmtId="0" fontId="0" fillId="3" borderId="4" xfId="0" applyFill="1" applyBorder="1" applyAlignment="1">
      <alignment vertical="center"/>
    </xf>
    <xf numFmtId="0" fontId="0" fillId="2" borderId="4" xfId="0" applyFill="1" applyBorder="1" applyAlignment="1">
      <alignment vertical="center"/>
    </xf>
    <xf numFmtId="0" fontId="0" fillId="2" borderId="3" xfId="0" applyFill="1" applyBorder="1" applyAlignment="1">
      <alignment vertical="center"/>
    </xf>
    <xf numFmtId="164" fontId="0" fillId="2" borderId="0" xfId="1" applyFont="1" applyFill="1" applyAlignment="1">
      <alignment vertical="center"/>
    </xf>
    <xf numFmtId="164" fontId="0" fillId="2" borderId="0" xfId="1" applyFont="1" applyFill="1" applyBorder="1" applyAlignment="1">
      <alignment vertical="center"/>
    </xf>
    <xf numFmtId="164" fontId="4" fillId="2" borderId="0" xfId="1" applyFont="1" applyFill="1" applyBorder="1" applyAlignment="1">
      <alignment vertical="center"/>
    </xf>
    <xf numFmtId="164" fontId="5" fillId="2" borderId="11" xfId="1" applyFont="1" applyFill="1" applyBorder="1" applyAlignment="1">
      <alignment horizontal="center" vertical="center" wrapText="1"/>
    </xf>
    <xf numFmtId="164" fontId="7" fillId="2" borderId="5" xfId="1" applyFont="1" applyFill="1" applyBorder="1" applyAlignment="1">
      <alignment vertical="center"/>
    </xf>
    <xf numFmtId="164" fontId="7" fillId="3" borderId="4" xfId="1" applyFont="1" applyFill="1" applyBorder="1" applyAlignment="1">
      <alignment vertical="center"/>
    </xf>
    <xf numFmtId="164" fontId="7" fillId="2" borderId="4" xfId="1" applyFont="1" applyFill="1" applyBorder="1" applyAlignment="1">
      <alignment vertical="center"/>
    </xf>
    <xf numFmtId="164" fontId="7" fillId="2" borderId="3" xfId="1" applyFont="1" applyFill="1" applyBorder="1" applyAlignment="1">
      <alignment vertical="center"/>
    </xf>
    <xf numFmtId="164" fontId="7" fillId="2" borderId="6" xfId="1" applyFont="1" applyFill="1" applyBorder="1" applyAlignment="1">
      <alignment vertical="center"/>
    </xf>
    <xf numFmtId="164" fontId="8" fillId="2" borderId="11" xfId="1" applyFont="1" applyFill="1" applyBorder="1" applyAlignment="1">
      <alignment vertical="center"/>
    </xf>
    <xf numFmtId="164" fontId="6" fillId="2" borderId="5" xfId="1" applyFont="1" applyFill="1" applyBorder="1" applyAlignment="1">
      <alignment vertical="center"/>
    </xf>
    <xf numFmtId="43" fontId="2" fillId="2" borderId="2" xfId="1" applyNumberFormat="1" applyFont="1" applyFill="1" applyBorder="1" applyAlignment="1">
      <alignment vertical="center"/>
    </xf>
    <xf numFmtId="0" fontId="6" fillId="0" borderId="0" xfId="0" applyFont="1"/>
    <xf numFmtId="0" fontId="6" fillId="2" borderId="11" xfId="0" applyFont="1" applyFill="1" applyBorder="1" applyAlignment="1">
      <alignment horizontal="center" vertical="center" wrapText="1"/>
    </xf>
    <xf numFmtId="0" fontId="6" fillId="2" borderId="11" xfId="0" applyFont="1" applyFill="1" applyBorder="1" applyAlignment="1">
      <alignment horizontal="center" vertical="center"/>
    </xf>
    <xf numFmtId="164" fontId="13" fillId="2" borderId="11" xfId="1" applyFont="1" applyFill="1" applyBorder="1" applyAlignment="1">
      <alignment horizontal="center" vertical="center"/>
    </xf>
    <xf numFmtId="164" fontId="6" fillId="2" borderId="11" xfId="1" applyFont="1" applyFill="1" applyBorder="1" applyAlignment="1">
      <alignment horizontal="center" vertical="center"/>
    </xf>
    <xf numFmtId="165" fontId="0" fillId="2" borderId="0" xfId="0" applyNumberFormat="1" applyFill="1" applyAlignment="1">
      <alignment vertical="center"/>
    </xf>
    <xf numFmtId="165" fontId="2" fillId="2" borderId="0" xfId="1" applyNumberFormat="1" applyFont="1" applyFill="1" applyBorder="1" applyAlignment="1">
      <alignment vertical="center"/>
    </xf>
    <xf numFmtId="165" fontId="3" fillId="2" borderId="2" xfId="0" applyNumberFormat="1" applyFont="1" applyFill="1" applyBorder="1" applyAlignment="1">
      <alignment vertical="center"/>
    </xf>
    <xf numFmtId="165" fontId="6" fillId="2" borderId="11" xfId="0" applyNumberFormat="1" applyFont="1" applyFill="1" applyBorder="1" applyAlignment="1">
      <alignment horizontal="center" vertical="center"/>
    </xf>
    <xf numFmtId="165" fontId="3" fillId="2" borderId="5" xfId="1" applyNumberFormat="1" applyFont="1" applyFill="1" applyBorder="1" applyAlignment="1">
      <alignment vertical="center"/>
    </xf>
    <xf numFmtId="165" fontId="7" fillId="3" borderId="4" xfId="0" applyNumberFormat="1" applyFont="1" applyFill="1" applyBorder="1" applyAlignment="1">
      <alignment horizontal="center" vertical="center"/>
    </xf>
    <xf numFmtId="165" fontId="7" fillId="2" borderId="4" xfId="0" applyNumberFormat="1" applyFont="1" applyFill="1" applyBorder="1" applyAlignment="1">
      <alignment horizontal="center" vertical="center"/>
    </xf>
    <xf numFmtId="165" fontId="7" fillId="2" borderId="3" xfId="0" applyNumberFormat="1" applyFont="1" applyFill="1" applyBorder="1" applyAlignment="1">
      <alignment horizontal="center" vertical="center"/>
    </xf>
    <xf numFmtId="165" fontId="7" fillId="2" borderId="4" xfId="1" applyNumberFormat="1" applyFont="1" applyFill="1" applyBorder="1" applyAlignment="1">
      <alignment vertical="center"/>
    </xf>
    <xf numFmtId="165" fontId="7" fillId="2" borderId="6" xfId="1" applyNumberFormat="1" applyFont="1" applyFill="1" applyBorder="1" applyAlignment="1">
      <alignment vertical="center"/>
    </xf>
    <xf numFmtId="165" fontId="7" fillId="2" borderId="11" xfId="1" applyNumberFormat="1" applyFont="1" applyFill="1" applyBorder="1" applyAlignment="1">
      <alignment vertical="center"/>
    </xf>
    <xf numFmtId="165" fontId="0" fillId="2" borderId="5" xfId="0" applyNumberFormat="1" applyFill="1" applyBorder="1" applyAlignment="1">
      <alignment vertical="center"/>
    </xf>
    <xf numFmtId="0" fontId="0" fillId="2" borderId="12" xfId="0" applyFill="1" applyBorder="1" applyAlignment="1">
      <alignment horizontal="center" vertical="center"/>
    </xf>
    <xf numFmtId="0" fontId="0" fillId="2" borderId="13" xfId="0" applyFill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J44"/>
  <sheetViews>
    <sheetView tabSelected="1" zoomScale="80" zoomScaleNormal="80" workbookViewId="0">
      <pane ySplit="5" topLeftCell="A6" activePane="bottomLeft" state="frozen"/>
      <selection pane="bottomLeft" activeCell="C12" sqref="C12"/>
    </sheetView>
  </sheetViews>
  <sheetFormatPr defaultColWidth="9" defaultRowHeight="15" x14ac:dyDescent="0.25"/>
  <cols>
    <col min="1" max="1" width="9" style="1"/>
    <col min="2" max="2" width="30" style="2" customWidth="1"/>
    <col min="3" max="3" width="19.140625" style="83" bestFit="1" customWidth="1"/>
    <col min="4" max="4" width="11.7109375" style="2" bestFit="1" customWidth="1"/>
    <col min="5" max="5" width="29.5703125" style="2" customWidth="1"/>
    <col min="6" max="6" width="15.5703125" style="2" customWidth="1"/>
    <col min="7" max="7" width="13.28515625" style="2" customWidth="1"/>
    <col min="8" max="8" width="14.7109375" style="11" customWidth="1"/>
    <col min="9" max="9" width="13" style="11" bestFit="1" customWidth="1"/>
    <col min="10" max="10" width="10.7109375" style="2" bestFit="1" customWidth="1"/>
    <col min="11" max="11" width="13.5703125" style="2" bestFit="1" customWidth="1"/>
    <col min="12" max="13" width="14.85546875" style="2" customWidth="1"/>
    <col min="14" max="14" width="15.85546875" style="2" bestFit="1" customWidth="1"/>
    <col min="15" max="15" width="21.7109375" style="2" hidden="1" customWidth="1"/>
    <col min="16" max="16" width="12.7109375" style="2" hidden="1" customWidth="1"/>
    <col min="17" max="17" width="14.5703125" style="2" hidden="1" customWidth="1"/>
    <col min="18" max="18" width="18.85546875" style="66" bestFit="1" customWidth="1"/>
    <col min="19" max="19" width="94.7109375" style="49" bestFit="1" customWidth="1"/>
    <col min="20" max="20" width="12.85546875" style="2" bestFit="1" customWidth="1"/>
    <col min="21" max="16384" width="9" style="2"/>
  </cols>
  <sheetData>
    <row r="1" spans="1:88" ht="15.75" thickBot="1" x14ac:dyDescent="0.3">
      <c r="A1" s="78" t="s">
        <v>25</v>
      </c>
      <c r="B1" s="1" t="s">
        <v>20</v>
      </c>
      <c r="E1" s="3"/>
      <c r="F1" s="3"/>
      <c r="G1" s="3"/>
      <c r="H1" s="4"/>
      <c r="I1" s="4"/>
    </row>
    <row r="2" spans="1:88" ht="21.75" thickBot="1" x14ac:dyDescent="0.3">
      <c r="A2" s="78" t="s">
        <v>26</v>
      </c>
      <c r="B2" s="5" t="s">
        <v>23</v>
      </c>
      <c r="C2" s="84"/>
      <c r="D2" s="36"/>
      <c r="H2" s="12"/>
      <c r="I2" s="6"/>
      <c r="J2" s="7"/>
      <c r="K2" s="7"/>
      <c r="L2" s="7"/>
      <c r="M2" s="7"/>
      <c r="N2" s="7"/>
      <c r="O2" s="7"/>
      <c r="P2" s="7"/>
      <c r="Q2" s="7"/>
      <c r="R2" s="67"/>
    </row>
    <row r="3" spans="1:88" ht="21.75" thickBot="1" x14ac:dyDescent="0.3">
      <c r="A3" s="78" t="s">
        <v>27</v>
      </c>
      <c r="B3" s="77" t="s">
        <v>24</v>
      </c>
      <c r="C3" s="84"/>
      <c r="D3" s="36"/>
      <c r="H3" s="12"/>
      <c r="I3" s="6"/>
      <c r="J3" s="7"/>
      <c r="K3" s="7"/>
      <c r="L3" s="7"/>
      <c r="M3" s="7"/>
      <c r="N3" s="7"/>
      <c r="O3" s="7"/>
      <c r="P3" s="7"/>
      <c r="Q3" s="7"/>
      <c r="R3" s="67"/>
    </row>
    <row r="4" spans="1:88" ht="15.75" thickBot="1" x14ac:dyDescent="0.3">
      <c r="A4" s="78" t="s">
        <v>28</v>
      </c>
      <c r="B4" s="8" t="s">
        <v>24</v>
      </c>
      <c r="C4" s="85"/>
      <c r="D4" s="8"/>
      <c r="E4" s="8"/>
      <c r="F4" s="7"/>
      <c r="G4" s="7"/>
      <c r="H4" s="9"/>
      <c r="I4" s="9"/>
      <c r="J4" s="7"/>
      <c r="K4" s="7"/>
      <c r="O4" s="7"/>
      <c r="P4" s="10"/>
      <c r="Q4" s="10"/>
      <c r="R4" s="68"/>
      <c r="S4" s="53"/>
    </row>
    <row r="5" spans="1:88" ht="43.9" customHeight="1" x14ac:dyDescent="0.25">
      <c r="A5" s="43" t="s">
        <v>29</v>
      </c>
      <c r="B5" s="79" t="s">
        <v>30</v>
      </c>
      <c r="C5" s="86" t="s">
        <v>31</v>
      </c>
      <c r="D5" s="80" t="s">
        <v>32</v>
      </c>
      <c r="E5" s="79" t="s">
        <v>33</v>
      </c>
      <c r="F5" s="79" t="s">
        <v>34</v>
      </c>
      <c r="G5" s="80" t="s">
        <v>35</v>
      </c>
      <c r="H5" s="81" t="s">
        <v>36</v>
      </c>
      <c r="I5" s="82" t="s">
        <v>0</v>
      </c>
      <c r="J5" s="79" t="s">
        <v>37</v>
      </c>
      <c r="K5" s="79" t="s">
        <v>38</v>
      </c>
      <c r="L5" s="20" t="s">
        <v>39</v>
      </c>
      <c r="M5" s="20" t="s">
        <v>4</v>
      </c>
      <c r="N5" s="20" t="s">
        <v>40</v>
      </c>
      <c r="O5" s="20" t="s">
        <v>1</v>
      </c>
      <c r="P5" s="20" t="s">
        <v>0</v>
      </c>
      <c r="Q5" s="20" t="s">
        <v>3</v>
      </c>
      <c r="R5" s="69" t="s">
        <v>41</v>
      </c>
      <c r="S5" s="54" t="s">
        <v>2</v>
      </c>
      <c r="T5" s="62"/>
    </row>
    <row r="6" spans="1:88" ht="15.75" thickBot="1" x14ac:dyDescent="0.3">
      <c r="A6" s="44"/>
      <c r="B6" s="32"/>
      <c r="C6" s="87"/>
      <c r="D6" s="37"/>
      <c r="E6" s="32"/>
      <c r="F6" s="32"/>
      <c r="G6" s="32"/>
      <c r="H6" s="32"/>
      <c r="I6" s="32"/>
      <c r="J6" s="33">
        <v>0.01</v>
      </c>
      <c r="K6" s="33">
        <v>0.05</v>
      </c>
      <c r="L6" s="32"/>
      <c r="M6" s="32"/>
      <c r="N6" s="32"/>
      <c r="O6" s="34"/>
      <c r="P6" s="34"/>
      <c r="Q6" s="35">
        <v>0.01</v>
      </c>
      <c r="R6" s="70"/>
      <c r="S6" s="55"/>
      <c r="T6" s="16"/>
    </row>
    <row r="7" spans="1:88" s="15" customFormat="1" ht="28.9" customHeight="1" x14ac:dyDescent="0.25">
      <c r="A7" s="45">
        <v>58799</v>
      </c>
      <c r="B7" s="24"/>
      <c r="C7" s="88"/>
      <c r="D7" s="38"/>
      <c r="E7" s="25"/>
      <c r="F7" s="25"/>
      <c r="G7" s="25"/>
      <c r="H7" s="25"/>
      <c r="I7" s="25"/>
      <c r="J7" s="25"/>
      <c r="K7" s="25"/>
      <c r="L7" s="25"/>
      <c r="M7" s="25"/>
      <c r="N7" s="25"/>
      <c r="O7" s="25"/>
      <c r="P7" s="25"/>
      <c r="Q7" s="25"/>
      <c r="R7" s="71"/>
      <c r="S7" s="56"/>
      <c r="T7" s="63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  <c r="BB7" s="2"/>
      <c r="BC7" s="2"/>
      <c r="BD7" s="2"/>
      <c r="BE7" s="2"/>
      <c r="BF7" s="2"/>
      <c r="BG7" s="2"/>
      <c r="BH7" s="2"/>
      <c r="BI7" s="2"/>
      <c r="BJ7" s="2"/>
      <c r="BK7" s="2"/>
      <c r="BL7" s="2"/>
      <c r="BM7" s="2"/>
      <c r="BN7" s="2"/>
      <c r="BO7" s="2"/>
      <c r="BP7" s="2"/>
      <c r="BQ7" s="2"/>
      <c r="BR7" s="2"/>
      <c r="BS7" s="2"/>
      <c r="BT7" s="2"/>
      <c r="BU7" s="2"/>
      <c r="BV7" s="2"/>
      <c r="BW7" s="2"/>
      <c r="BX7" s="2"/>
      <c r="BY7" s="2"/>
      <c r="BZ7" s="2"/>
      <c r="CA7" s="2"/>
      <c r="CB7" s="2"/>
      <c r="CC7" s="2"/>
      <c r="CD7" s="2"/>
      <c r="CE7" s="2"/>
      <c r="CF7" s="2"/>
      <c r="CG7" s="2"/>
      <c r="CH7" s="2"/>
      <c r="CI7" s="2"/>
      <c r="CJ7" s="2"/>
    </row>
    <row r="8" spans="1:88" ht="28.9" customHeight="1" x14ac:dyDescent="0.25">
      <c r="A8" s="46">
        <v>58799</v>
      </c>
      <c r="B8" s="22" t="s">
        <v>42</v>
      </c>
      <c r="C8" s="89">
        <v>45231</v>
      </c>
      <c r="D8" s="23">
        <v>1</v>
      </c>
      <c r="E8" s="21">
        <v>259875</v>
      </c>
      <c r="F8" s="21">
        <v>243214</v>
      </c>
      <c r="G8" s="21">
        <f>E8-F8</f>
        <v>16661</v>
      </c>
      <c r="H8" s="21">
        <f>G8*18%</f>
        <v>2998.98</v>
      </c>
      <c r="I8" s="21">
        <f>G8+H8</f>
        <v>19659.98</v>
      </c>
      <c r="J8" s="21">
        <f>G8*1%</f>
        <v>166.61</v>
      </c>
      <c r="K8" s="21">
        <f>G8*5%</f>
        <v>833.05000000000007</v>
      </c>
      <c r="L8" s="21">
        <f>H8</f>
        <v>2998.98</v>
      </c>
      <c r="M8" s="21"/>
      <c r="N8" s="21">
        <f>I8-M8-K8-J8-L8</f>
        <v>15661.34</v>
      </c>
      <c r="O8" s="21"/>
      <c r="P8" s="21"/>
      <c r="Q8" s="21"/>
      <c r="R8" s="72">
        <v>99000</v>
      </c>
      <c r="S8" s="50" t="s">
        <v>13</v>
      </c>
      <c r="T8" s="64"/>
    </row>
    <row r="9" spans="1:88" ht="28.9" customHeight="1" x14ac:dyDescent="0.25">
      <c r="A9" s="46">
        <v>58799</v>
      </c>
      <c r="B9" s="22"/>
      <c r="C9" s="89"/>
      <c r="D9" s="23"/>
      <c r="E9" s="21"/>
      <c r="F9" s="21"/>
      <c r="G9" s="21"/>
      <c r="H9" s="21"/>
      <c r="I9" s="21"/>
      <c r="J9" s="21"/>
      <c r="K9" s="21"/>
      <c r="L9" s="21"/>
      <c r="M9" s="21"/>
      <c r="N9" s="21"/>
      <c r="O9" s="21"/>
      <c r="P9" s="21"/>
      <c r="Q9" s="21"/>
      <c r="R9" s="72">
        <v>148000</v>
      </c>
      <c r="S9" s="50" t="s">
        <v>14</v>
      </c>
      <c r="T9" s="64"/>
    </row>
    <row r="10" spans="1:88" ht="28.9" customHeight="1" x14ac:dyDescent="0.25">
      <c r="A10" s="46">
        <v>58799</v>
      </c>
      <c r="B10" s="22"/>
      <c r="C10" s="89"/>
      <c r="D10" s="23"/>
      <c r="E10" s="21"/>
      <c r="F10" s="21"/>
      <c r="G10" s="21"/>
      <c r="H10" s="21"/>
      <c r="I10" s="21"/>
      <c r="J10" s="21"/>
      <c r="K10" s="21"/>
      <c r="L10" s="21"/>
      <c r="M10" s="21"/>
      <c r="N10" s="21"/>
      <c r="O10" s="26"/>
      <c r="P10" s="21"/>
      <c r="Q10" s="21"/>
      <c r="R10" s="72">
        <v>148500</v>
      </c>
      <c r="S10" s="57" t="s">
        <v>15</v>
      </c>
      <c r="T10" s="64"/>
    </row>
    <row r="11" spans="1:88" s="15" customFormat="1" ht="28.9" customHeight="1" x14ac:dyDescent="0.25">
      <c r="A11" s="45">
        <v>59038</v>
      </c>
      <c r="B11" s="24"/>
      <c r="C11" s="88"/>
      <c r="D11" s="38"/>
      <c r="E11" s="25"/>
      <c r="F11" s="25"/>
      <c r="G11" s="25"/>
      <c r="H11" s="25"/>
      <c r="I11" s="25"/>
      <c r="J11" s="25"/>
      <c r="K11" s="25"/>
      <c r="L11" s="25"/>
      <c r="M11" s="25"/>
      <c r="N11" s="25"/>
      <c r="O11" s="25"/>
      <c r="P11" s="25"/>
      <c r="Q11" s="25"/>
      <c r="R11" s="71"/>
      <c r="S11" s="56"/>
      <c r="T11" s="63">
        <f>SUM(N8:N10)-SUM(R8:R10)</f>
        <v>-379838.66</v>
      </c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2"/>
      <c r="BC11" s="2"/>
      <c r="BD11" s="2"/>
      <c r="BE11" s="2"/>
      <c r="BF11" s="2"/>
      <c r="BG11" s="2"/>
      <c r="BH11" s="2"/>
      <c r="BI11" s="2"/>
      <c r="BJ11" s="2"/>
      <c r="BK11" s="2"/>
      <c r="BL11" s="2"/>
      <c r="BM11" s="2"/>
      <c r="BN11" s="2"/>
      <c r="BO11" s="2"/>
      <c r="BP11" s="2"/>
      <c r="BQ11" s="2"/>
      <c r="BR11" s="2"/>
      <c r="BS11" s="2"/>
      <c r="BT11" s="2"/>
      <c r="BU11" s="2"/>
      <c r="BV11" s="2"/>
      <c r="BW11" s="2"/>
      <c r="BX11" s="2"/>
      <c r="BY11" s="2"/>
      <c r="BZ11" s="2"/>
      <c r="CA11" s="2"/>
      <c r="CB11" s="2"/>
      <c r="CC11" s="2"/>
      <c r="CD11" s="2"/>
      <c r="CE11" s="2"/>
      <c r="CF11" s="2"/>
      <c r="CG11" s="2"/>
      <c r="CH11" s="2"/>
      <c r="CI11" s="2"/>
      <c r="CJ11" s="2"/>
    </row>
    <row r="12" spans="1:88" ht="28.9" customHeight="1" x14ac:dyDescent="0.25">
      <c r="A12" s="46">
        <v>59038</v>
      </c>
      <c r="B12" s="22" t="s">
        <v>43</v>
      </c>
      <c r="C12" s="89">
        <v>45231</v>
      </c>
      <c r="D12" s="23">
        <v>2</v>
      </c>
      <c r="E12" s="21">
        <v>453750</v>
      </c>
      <c r="F12" s="21">
        <v>263570</v>
      </c>
      <c r="G12" s="21">
        <f>E12-F12</f>
        <v>190180</v>
      </c>
      <c r="H12" s="21">
        <f>G12*18%</f>
        <v>34232.400000000001</v>
      </c>
      <c r="I12" s="21">
        <f>G12+H12</f>
        <v>224412.4</v>
      </c>
      <c r="J12" s="21">
        <f>G12*1%</f>
        <v>1901.8</v>
      </c>
      <c r="K12" s="21">
        <f>G12*5%</f>
        <v>9509</v>
      </c>
      <c r="L12" s="21">
        <f>H12</f>
        <v>34232.400000000001</v>
      </c>
      <c r="M12" s="21"/>
      <c r="N12" s="21">
        <f>I12-M12-K12-J12-L12</f>
        <v>178769.2</v>
      </c>
      <c r="O12" s="21" t="s">
        <v>9</v>
      </c>
      <c r="P12" s="21">
        <v>198000</v>
      </c>
      <c r="Q12" s="21"/>
      <c r="R12" s="72">
        <v>198000</v>
      </c>
      <c r="S12" s="57" t="s">
        <v>10</v>
      </c>
      <c r="T12" s="64"/>
    </row>
    <row r="13" spans="1:88" ht="28.9" customHeight="1" x14ac:dyDescent="0.25">
      <c r="A13" s="46">
        <v>59038</v>
      </c>
      <c r="B13" s="22"/>
      <c r="C13" s="89"/>
      <c r="D13" s="23"/>
      <c r="E13" s="21"/>
      <c r="F13" s="21"/>
      <c r="G13" s="21"/>
      <c r="H13" s="21"/>
      <c r="I13" s="21"/>
      <c r="J13" s="21"/>
      <c r="K13" s="21"/>
      <c r="L13" s="21"/>
      <c r="M13" s="21"/>
      <c r="N13" s="21"/>
      <c r="O13" s="21" t="s">
        <v>11</v>
      </c>
      <c r="P13" s="21">
        <v>148500</v>
      </c>
      <c r="Q13" s="21"/>
      <c r="R13" s="72">
        <v>148500</v>
      </c>
      <c r="S13" s="57" t="s">
        <v>12</v>
      </c>
      <c r="T13" s="64"/>
    </row>
    <row r="14" spans="1:88" ht="28.9" customHeight="1" x14ac:dyDescent="0.25">
      <c r="A14" s="46">
        <v>59038</v>
      </c>
      <c r="B14" s="22"/>
      <c r="C14" s="89"/>
      <c r="D14" s="23"/>
      <c r="E14" s="21"/>
      <c r="F14" s="21"/>
      <c r="G14" s="21"/>
      <c r="H14" s="21"/>
      <c r="I14" s="21"/>
      <c r="J14" s="21"/>
      <c r="K14" s="21"/>
      <c r="L14" s="21"/>
      <c r="M14" s="21"/>
      <c r="N14" s="21"/>
      <c r="O14" s="21"/>
      <c r="P14" s="21"/>
      <c r="Q14" s="21"/>
      <c r="R14" s="72"/>
      <c r="S14" s="57"/>
      <c r="T14" s="64"/>
    </row>
    <row r="15" spans="1:88" s="15" customFormat="1" ht="28.9" customHeight="1" x14ac:dyDescent="0.25">
      <c r="A15" s="45"/>
      <c r="B15" s="24"/>
      <c r="C15" s="88"/>
      <c r="D15" s="38"/>
      <c r="E15" s="25"/>
      <c r="F15" s="25"/>
      <c r="G15" s="25"/>
      <c r="H15" s="25"/>
      <c r="I15" s="25"/>
      <c r="J15" s="25"/>
      <c r="K15" s="25"/>
      <c r="L15" s="25"/>
      <c r="M15" s="25"/>
      <c r="N15" s="25"/>
      <c r="O15" s="25"/>
      <c r="P15" s="25"/>
      <c r="Q15" s="25"/>
      <c r="R15" s="71"/>
      <c r="S15" s="56"/>
      <c r="T15" s="63">
        <f>SUM(N12:N14)-SUM(R12:R14)</f>
        <v>-167730.79999999999</v>
      </c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2"/>
      <c r="AS15" s="2"/>
      <c r="AT15" s="2"/>
      <c r="AU15" s="2"/>
      <c r="AV15" s="2"/>
      <c r="AW15" s="2"/>
      <c r="AX15" s="2"/>
      <c r="AY15" s="2"/>
      <c r="AZ15" s="2"/>
      <c r="BA15" s="2"/>
      <c r="BB15" s="2"/>
      <c r="BC15" s="2"/>
      <c r="BD15" s="2"/>
      <c r="BE15" s="2"/>
      <c r="BF15" s="2"/>
      <c r="BG15" s="2"/>
      <c r="BH15" s="2"/>
      <c r="BI15" s="2"/>
      <c r="BJ15" s="2"/>
      <c r="BK15" s="2"/>
      <c r="BL15" s="2"/>
      <c r="BM15" s="2"/>
      <c r="BN15" s="2"/>
      <c r="BO15" s="2"/>
      <c r="BP15" s="2"/>
      <c r="BQ15" s="2"/>
      <c r="BR15" s="2"/>
      <c r="BS15" s="2"/>
      <c r="BT15" s="2"/>
      <c r="BU15" s="2"/>
      <c r="BV15" s="2"/>
      <c r="BW15" s="2"/>
      <c r="BX15" s="2"/>
      <c r="BY15" s="2"/>
      <c r="BZ15" s="2"/>
      <c r="CA15" s="2"/>
      <c r="CB15" s="2"/>
      <c r="CC15" s="2"/>
      <c r="CD15" s="2"/>
      <c r="CE15" s="2"/>
      <c r="CF15" s="2"/>
      <c r="CG15" s="2"/>
      <c r="CH15" s="2"/>
      <c r="CI15" s="2"/>
      <c r="CJ15" s="2"/>
    </row>
    <row r="16" spans="1:88" ht="28.9" customHeight="1" x14ac:dyDescent="0.25">
      <c r="A16" s="46">
        <v>59202</v>
      </c>
      <c r="B16" s="22" t="s">
        <v>45</v>
      </c>
      <c r="C16" s="89">
        <v>45231</v>
      </c>
      <c r="D16" s="23">
        <v>4</v>
      </c>
      <c r="E16" s="21">
        <v>170625</v>
      </c>
      <c r="F16" s="21">
        <v>129572</v>
      </c>
      <c r="G16" s="21">
        <f>E16-F16</f>
        <v>41053</v>
      </c>
      <c r="H16" s="21">
        <f>G16*18%</f>
        <v>7389.54</v>
      </c>
      <c r="I16" s="21">
        <f>G16+H16</f>
        <v>48442.54</v>
      </c>
      <c r="J16" s="21">
        <f>G16*1%</f>
        <v>410.53000000000003</v>
      </c>
      <c r="K16" s="21">
        <f>G16*5%</f>
        <v>2052.65</v>
      </c>
      <c r="L16" s="21">
        <f>H16</f>
        <v>7389.54</v>
      </c>
      <c r="M16" s="21"/>
      <c r="N16" s="21">
        <f>I16-M16-K16-J16-L16</f>
        <v>38589.82</v>
      </c>
      <c r="O16" s="21"/>
      <c r="P16" s="21"/>
      <c r="Q16" s="21"/>
      <c r="R16" s="72">
        <v>148500</v>
      </c>
      <c r="S16" s="57" t="s">
        <v>8</v>
      </c>
      <c r="T16" s="64"/>
    </row>
    <row r="17" spans="1:88" ht="28.9" customHeight="1" x14ac:dyDescent="0.25">
      <c r="A17" s="46">
        <v>59202</v>
      </c>
      <c r="B17" s="22"/>
      <c r="C17" s="89"/>
      <c r="D17" s="23"/>
      <c r="E17" s="21"/>
      <c r="F17" s="21"/>
      <c r="G17" s="21"/>
      <c r="H17" s="21"/>
      <c r="I17" s="21"/>
      <c r="J17" s="21"/>
      <c r="K17" s="21"/>
      <c r="L17" s="21"/>
      <c r="M17" s="21"/>
      <c r="N17" s="21"/>
      <c r="O17" s="21"/>
      <c r="P17" s="21"/>
      <c r="Q17" s="21"/>
      <c r="R17" s="72"/>
      <c r="S17" s="57"/>
      <c r="T17" s="64"/>
    </row>
    <row r="18" spans="1:88" ht="28.9" customHeight="1" x14ac:dyDescent="0.25">
      <c r="A18" s="46">
        <v>59202</v>
      </c>
      <c r="B18" s="22"/>
      <c r="C18" s="89"/>
      <c r="D18" s="23"/>
      <c r="E18" s="21"/>
      <c r="F18" s="21"/>
      <c r="G18" s="21"/>
      <c r="H18" s="21"/>
      <c r="I18" s="21"/>
      <c r="J18" s="21"/>
      <c r="K18" s="21"/>
      <c r="L18" s="21"/>
      <c r="M18" s="21"/>
      <c r="N18" s="21"/>
      <c r="O18" s="26"/>
      <c r="P18" s="21"/>
      <c r="Q18" s="21"/>
      <c r="R18" s="72"/>
      <c r="S18" s="57"/>
      <c r="T18" s="64"/>
    </row>
    <row r="19" spans="1:88" s="15" customFormat="1" ht="28.9" customHeight="1" x14ac:dyDescent="0.25">
      <c r="A19" s="45">
        <v>59203</v>
      </c>
      <c r="B19" s="24"/>
      <c r="C19" s="88"/>
      <c r="D19" s="38"/>
      <c r="E19" s="25"/>
      <c r="F19" s="25"/>
      <c r="G19" s="25"/>
      <c r="H19" s="25"/>
      <c r="I19" s="25"/>
      <c r="J19" s="25"/>
      <c r="K19" s="25"/>
      <c r="L19" s="25"/>
      <c r="M19" s="25"/>
      <c r="N19" s="25"/>
      <c r="O19" s="25"/>
      <c r="P19" s="25"/>
      <c r="Q19" s="25"/>
      <c r="R19" s="71"/>
      <c r="S19" s="56"/>
      <c r="T19" s="63">
        <f>SUM(N16:N18)-SUM(R16:R18)</f>
        <v>-109910.18</v>
      </c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2"/>
      <c r="AV19" s="2"/>
      <c r="AW19" s="2"/>
      <c r="AX19" s="2"/>
      <c r="AY19" s="2"/>
      <c r="AZ19" s="2"/>
      <c r="BA19" s="2"/>
      <c r="BB19" s="2"/>
      <c r="BC19" s="2"/>
      <c r="BD19" s="2"/>
      <c r="BE19" s="2"/>
      <c r="BF19" s="2"/>
      <c r="BG19" s="2"/>
      <c r="BH19" s="2"/>
      <c r="BI19" s="2"/>
      <c r="BJ19" s="2"/>
      <c r="BK19" s="2"/>
      <c r="BL19" s="2"/>
      <c r="BM19" s="2"/>
      <c r="BN19" s="2"/>
      <c r="BO19" s="2"/>
      <c r="BP19" s="2"/>
      <c r="BQ19" s="2"/>
      <c r="BR19" s="2"/>
      <c r="BS19" s="2"/>
      <c r="BT19" s="2"/>
      <c r="BU19" s="2"/>
      <c r="BV19" s="2"/>
      <c r="BW19" s="2"/>
      <c r="BX19" s="2"/>
      <c r="BY19" s="2"/>
      <c r="BZ19" s="2"/>
      <c r="CA19" s="2"/>
      <c r="CB19" s="2"/>
      <c r="CC19" s="2"/>
      <c r="CD19" s="2"/>
      <c r="CE19" s="2"/>
      <c r="CF19" s="2"/>
      <c r="CG19" s="2"/>
      <c r="CH19" s="2"/>
      <c r="CI19" s="2"/>
      <c r="CJ19" s="2"/>
    </row>
    <row r="20" spans="1:88" ht="28.9" customHeight="1" x14ac:dyDescent="0.25">
      <c r="A20" s="46">
        <v>59203</v>
      </c>
      <c r="B20" s="22" t="s">
        <v>44</v>
      </c>
      <c r="C20" s="89">
        <v>45231</v>
      </c>
      <c r="D20" s="23">
        <v>1</v>
      </c>
      <c r="E20" s="21">
        <v>136500</v>
      </c>
      <c r="F20" s="21">
        <v>103616</v>
      </c>
      <c r="G20" s="21">
        <f>E20-F20</f>
        <v>32884</v>
      </c>
      <c r="H20" s="21">
        <f>G20*18%</f>
        <v>5919.12</v>
      </c>
      <c r="I20" s="21">
        <f>G20+H20</f>
        <v>38803.120000000003</v>
      </c>
      <c r="J20" s="21">
        <f>G20*1%</f>
        <v>328.84000000000003</v>
      </c>
      <c r="K20" s="21">
        <f>G20*5%</f>
        <v>1644.2</v>
      </c>
      <c r="L20" s="21">
        <f>H20</f>
        <v>5919.12</v>
      </c>
      <c r="M20" s="21"/>
      <c r="N20" s="21">
        <f>I20-M20-K20-J20-L20</f>
        <v>30910.96000000001</v>
      </c>
      <c r="O20" s="21"/>
      <c r="P20" s="21"/>
      <c r="Q20" s="21"/>
      <c r="R20" s="72">
        <v>49500</v>
      </c>
      <c r="S20" s="57" t="s">
        <v>6</v>
      </c>
      <c r="T20" s="64"/>
    </row>
    <row r="21" spans="1:88" ht="28.9" customHeight="1" x14ac:dyDescent="0.25">
      <c r="A21" s="46">
        <v>59203</v>
      </c>
      <c r="B21" s="22"/>
      <c r="C21" s="89"/>
      <c r="D21" s="23"/>
      <c r="E21" s="21"/>
      <c r="F21" s="21"/>
      <c r="G21" s="21"/>
      <c r="H21" s="21"/>
      <c r="I21" s="21"/>
      <c r="J21" s="21"/>
      <c r="K21" s="21"/>
      <c r="L21" s="21"/>
      <c r="M21" s="21"/>
      <c r="N21" s="21"/>
      <c r="O21" s="21"/>
      <c r="P21" s="21"/>
      <c r="Q21" s="21"/>
      <c r="R21" s="72">
        <v>99000</v>
      </c>
      <c r="S21" s="57" t="s">
        <v>7</v>
      </c>
      <c r="T21" s="64"/>
    </row>
    <row r="22" spans="1:88" ht="28.9" customHeight="1" x14ac:dyDescent="0.25">
      <c r="A22" s="46">
        <v>59203</v>
      </c>
      <c r="B22" s="22"/>
      <c r="C22" s="89"/>
      <c r="D22" s="23"/>
      <c r="E22" s="21"/>
      <c r="F22" s="21"/>
      <c r="G22" s="21"/>
      <c r="H22" s="21"/>
      <c r="I22" s="21"/>
      <c r="J22" s="21"/>
      <c r="K22" s="21"/>
      <c r="L22" s="21"/>
      <c r="M22" s="21"/>
      <c r="N22" s="21"/>
      <c r="O22" s="26"/>
      <c r="P22" s="21"/>
      <c r="Q22" s="21"/>
      <c r="R22" s="72"/>
      <c r="S22" s="57"/>
      <c r="T22" s="64"/>
    </row>
    <row r="23" spans="1:88" s="15" customFormat="1" ht="28.9" customHeight="1" x14ac:dyDescent="0.25">
      <c r="A23" s="45">
        <v>59501</v>
      </c>
      <c r="B23" s="24"/>
      <c r="C23" s="88"/>
      <c r="D23" s="38"/>
      <c r="E23" s="25"/>
      <c r="F23" s="25"/>
      <c r="G23" s="25"/>
      <c r="H23" s="25"/>
      <c r="I23" s="25"/>
      <c r="J23" s="25"/>
      <c r="K23" s="25"/>
      <c r="L23" s="25"/>
      <c r="M23" s="25"/>
      <c r="N23" s="25"/>
      <c r="O23" s="25"/>
      <c r="P23" s="25"/>
      <c r="Q23" s="25"/>
      <c r="R23" s="71"/>
      <c r="S23" s="56"/>
      <c r="T23" s="63">
        <f>SUM(N20:N22)-SUM(R20:R22)</f>
        <v>-117589.04</v>
      </c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  <c r="AO23" s="2"/>
      <c r="AP23" s="2"/>
      <c r="AQ23" s="2"/>
      <c r="AR23" s="2"/>
      <c r="AS23" s="2"/>
      <c r="AT23" s="2"/>
      <c r="AU23" s="2"/>
      <c r="AV23" s="2"/>
      <c r="AW23" s="2"/>
      <c r="AX23" s="2"/>
      <c r="AY23" s="2"/>
      <c r="AZ23" s="2"/>
      <c r="BA23" s="2"/>
      <c r="BB23" s="2"/>
      <c r="BC23" s="2"/>
      <c r="BD23" s="2"/>
      <c r="BE23" s="2"/>
      <c r="BF23" s="2"/>
      <c r="BG23" s="2"/>
      <c r="BH23" s="2"/>
      <c r="BI23" s="2"/>
      <c r="BJ23" s="2"/>
      <c r="BK23" s="2"/>
      <c r="BL23" s="2"/>
      <c r="BM23" s="2"/>
      <c r="BN23" s="2"/>
      <c r="BO23" s="2"/>
      <c r="BP23" s="2"/>
      <c r="BQ23" s="2"/>
      <c r="BR23" s="2"/>
      <c r="BS23" s="2"/>
      <c r="BT23" s="2"/>
      <c r="BU23" s="2"/>
      <c r="BV23" s="2"/>
      <c r="BW23" s="2"/>
      <c r="BX23" s="2"/>
      <c r="BY23" s="2"/>
      <c r="BZ23" s="2"/>
      <c r="CA23" s="2"/>
      <c r="CB23" s="2"/>
      <c r="CC23" s="2"/>
      <c r="CD23" s="2"/>
      <c r="CE23" s="2"/>
      <c r="CF23" s="2"/>
      <c r="CG23" s="2"/>
      <c r="CH23" s="2"/>
      <c r="CI23" s="2"/>
      <c r="CJ23" s="2"/>
    </row>
    <row r="24" spans="1:88" ht="28.9" customHeight="1" x14ac:dyDescent="0.25">
      <c r="A24" s="47">
        <v>59501</v>
      </c>
      <c r="B24" s="31" t="s">
        <v>46</v>
      </c>
      <c r="C24" s="90">
        <v>45231</v>
      </c>
      <c r="D24" s="39">
        <v>3</v>
      </c>
      <c r="E24" s="13">
        <v>396000</v>
      </c>
      <c r="F24" s="13">
        <v>245613</v>
      </c>
      <c r="G24" s="13">
        <f>E24-F24</f>
        <v>150387</v>
      </c>
      <c r="H24" s="13">
        <f>G24*18%</f>
        <v>27069.66</v>
      </c>
      <c r="I24" s="13">
        <f>G24+H24</f>
        <v>177456.66</v>
      </c>
      <c r="J24" s="13">
        <f>G24*1%</f>
        <v>1503.8700000000001</v>
      </c>
      <c r="K24" s="13">
        <f>G24*5%</f>
        <v>7519.35</v>
      </c>
      <c r="L24" s="13">
        <f>H24</f>
        <v>27069.66</v>
      </c>
      <c r="M24" s="13"/>
      <c r="N24" s="13">
        <f>I24-M24-K24-J24-L24</f>
        <v>141363.78</v>
      </c>
      <c r="O24" s="13"/>
      <c r="P24" s="13"/>
      <c r="Q24" s="13"/>
      <c r="R24" s="73">
        <v>99000</v>
      </c>
      <c r="S24" s="58" t="s">
        <v>5</v>
      </c>
      <c r="T24" s="65"/>
    </row>
    <row r="25" spans="1:88" ht="28.9" customHeight="1" x14ac:dyDescent="0.25">
      <c r="A25" s="46">
        <v>59501</v>
      </c>
      <c r="B25" s="22"/>
      <c r="C25" s="89"/>
      <c r="D25" s="23"/>
      <c r="E25" s="21"/>
      <c r="F25" s="21"/>
      <c r="G25" s="21"/>
      <c r="H25" s="21"/>
      <c r="I25" s="21"/>
      <c r="J25" s="21"/>
      <c r="K25" s="21"/>
      <c r="L25" s="21"/>
      <c r="M25" s="21"/>
      <c r="N25" s="21"/>
      <c r="O25" s="21"/>
      <c r="P25" s="21"/>
      <c r="Q25" s="21"/>
      <c r="R25" s="72"/>
      <c r="S25" s="57"/>
      <c r="T25" s="64"/>
    </row>
    <row r="26" spans="1:88" ht="28.9" customHeight="1" x14ac:dyDescent="0.25">
      <c r="A26" s="46">
        <v>59501</v>
      </c>
      <c r="B26" s="22"/>
      <c r="C26" s="89"/>
      <c r="D26" s="23"/>
      <c r="E26" s="21"/>
      <c r="F26" s="21"/>
      <c r="G26" s="21"/>
      <c r="H26" s="21"/>
      <c r="I26" s="21"/>
      <c r="J26" s="21"/>
      <c r="K26" s="21"/>
      <c r="L26" s="21"/>
      <c r="M26" s="21"/>
      <c r="N26" s="21"/>
      <c r="O26" s="21"/>
      <c r="P26" s="21"/>
      <c r="Q26" s="21"/>
      <c r="R26" s="72"/>
      <c r="S26" s="57"/>
      <c r="T26" s="64"/>
    </row>
    <row r="27" spans="1:88" s="15" customFormat="1" ht="28.9" customHeight="1" x14ac:dyDescent="0.25">
      <c r="A27" s="45">
        <v>60148</v>
      </c>
      <c r="B27" s="24"/>
      <c r="C27" s="88"/>
      <c r="D27" s="38"/>
      <c r="E27" s="25"/>
      <c r="F27" s="25"/>
      <c r="G27" s="25"/>
      <c r="H27" s="25"/>
      <c r="I27" s="25"/>
      <c r="J27" s="25"/>
      <c r="K27" s="25"/>
      <c r="L27" s="25"/>
      <c r="M27" s="25"/>
      <c r="N27" s="25"/>
      <c r="O27" s="25"/>
      <c r="P27" s="25"/>
      <c r="Q27" s="25"/>
      <c r="R27" s="71"/>
      <c r="S27" s="56"/>
      <c r="T27" s="63">
        <f>SUM(N24:N26)-SUM(R24:R26)</f>
        <v>42363.78</v>
      </c>
      <c r="U27" s="2"/>
      <c r="V27" s="2"/>
      <c r="W27" s="2"/>
      <c r="X27" s="2"/>
      <c r="Y27" s="2"/>
      <c r="Z27" s="2"/>
      <c r="AA27" s="2"/>
      <c r="AB27" s="2"/>
      <c r="AC27" s="2"/>
      <c r="AD27" s="2"/>
      <c r="AE27" s="2"/>
      <c r="AF27" s="2"/>
      <c r="AG27" s="2"/>
      <c r="AH27" s="2"/>
      <c r="AI27" s="2"/>
      <c r="AJ27" s="2"/>
      <c r="AK27" s="2"/>
      <c r="AL27" s="2"/>
      <c r="AM27" s="2"/>
      <c r="AN27" s="2"/>
      <c r="AO27" s="2"/>
      <c r="AP27" s="2"/>
      <c r="AQ27" s="2"/>
      <c r="AR27" s="2"/>
      <c r="AS27" s="2"/>
      <c r="AT27" s="2"/>
      <c r="AU27" s="2"/>
      <c r="AV27" s="2"/>
      <c r="AW27" s="2"/>
      <c r="AX27" s="2"/>
      <c r="AY27" s="2"/>
      <c r="AZ27" s="2"/>
      <c r="BA27" s="2"/>
      <c r="BB27" s="2"/>
      <c r="BC27" s="2"/>
      <c r="BD27" s="2"/>
      <c r="BE27" s="2"/>
      <c r="BF27" s="2"/>
      <c r="BG27" s="2"/>
      <c r="BH27" s="2"/>
      <c r="BI27" s="2"/>
      <c r="BJ27" s="2"/>
      <c r="BK27" s="2"/>
      <c r="BL27" s="2"/>
      <c r="BM27" s="2"/>
      <c r="BN27" s="2"/>
      <c r="BO27" s="2"/>
      <c r="BP27" s="2"/>
      <c r="BQ27" s="2"/>
      <c r="BR27" s="2"/>
      <c r="BS27" s="2"/>
      <c r="BT27" s="2"/>
      <c r="BU27" s="2"/>
      <c r="BV27" s="2"/>
      <c r="BW27" s="2"/>
      <c r="BX27" s="2"/>
      <c r="BY27" s="2"/>
      <c r="BZ27" s="2"/>
      <c r="CA27" s="2"/>
      <c r="CB27" s="2"/>
      <c r="CC27" s="2"/>
      <c r="CD27" s="2"/>
      <c r="CE27" s="2"/>
      <c r="CF27" s="2"/>
      <c r="CG27" s="2"/>
      <c r="CH27" s="2"/>
      <c r="CI27" s="2"/>
      <c r="CJ27" s="2"/>
    </row>
    <row r="28" spans="1:88" ht="28.9" customHeight="1" x14ac:dyDescent="0.25">
      <c r="A28" s="46">
        <v>60148</v>
      </c>
      <c r="B28" s="22"/>
      <c r="C28" s="89"/>
      <c r="D28" s="23"/>
      <c r="E28" s="21"/>
      <c r="F28" s="21"/>
      <c r="G28" s="21"/>
      <c r="H28" s="21"/>
      <c r="I28" s="21"/>
      <c r="J28" s="21"/>
      <c r="K28" s="21"/>
      <c r="L28" s="21"/>
      <c r="M28" s="21"/>
      <c r="N28" s="21"/>
      <c r="O28" s="21"/>
      <c r="P28" s="21"/>
      <c r="Q28" s="21"/>
      <c r="R28" s="72">
        <v>98000</v>
      </c>
      <c r="S28" s="57" t="s">
        <v>21</v>
      </c>
      <c r="T28" s="64"/>
    </row>
    <row r="29" spans="1:88" s="15" customFormat="1" ht="28.9" customHeight="1" x14ac:dyDescent="0.25">
      <c r="A29" s="45">
        <v>60149</v>
      </c>
      <c r="B29" s="24"/>
      <c r="C29" s="88"/>
      <c r="D29" s="38"/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71"/>
      <c r="S29" s="56"/>
      <c r="T29" s="63">
        <f>SUM(N28)-SUM(R28)</f>
        <v>-98000</v>
      </c>
      <c r="U29" s="2"/>
      <c r="V29" s="2"/>
      <c r="W29" s="2"/>
      <c r="X29" s="2"/>
      <c r="Y29" s="2"/>
      <c r="Z29" s="2"/>
      <c r="AA29" s="2"/>
      <c r="AB29" s="2"/>
      <c r="AC29" s="2"/>
      <c r="AD29" s="2"/>
      <c r="AE29" s="2"/>
      <c r="AF29" s="2"/>
      <c r="AG29" s="2"/>
      <c r="AH29" s="2"/>
      <c r="AI29" s="2"/>
      <c r="AJ29" s="2"/>
      <c r="AK29" s="2"/>
      <c r="AL29" s="2"/>
      <c r="AM29" s="2"/>
      <c r="AN29" s="2"/>
      <c r="AO29" s="2"/>
      <c r="AP29" s="2"/>
      <c r="AQ29" s="2"/>
      <c r="AR29" s="2"/>
      <c r="AS29" s="2"/>
      <c r="AT29" s="2"/>
      <c r="AU29" s="2"/>
      <c r="AV29" s="2"/>
      <c r="AW29" s="2"/>
      <c r="AX29" s="2"/>
      <c r="AY29" s="2"/>
      <c r="AZ29" s="2"/>
      <c r="BA29" s="2"/>
      <c r="BB29" s="2"/>
      <c r="BC29" s="2"/>
      <c r="BD29" s="2"/>
      <c r="BE29" s="2"/>
      <c r="BF29" s="2"/>
      <c r="BG29" s="2"/>
      <c r="BH29" s="2"/>
      <c r="BI29" s="2"/>
      <c r="BJ29" s="2"/>
      <c r="BK29" s="2"/>
      <c r="BL29" s="2"/>
      <c r="BM29" s="2"/>
      <c r="BN29" s="2"/>
      <c r="BO29" s="2"/>
      <c r="BP29" s="2"/>
      <c r="BQ29" s="2"/>
      <c r="BR29" s="2"/>
      <c r="BS29" s="2"/>
      <c r="BT29" s="2"/>
      <c r="BU29" s="2"/>
      <c r="BV29" s="2"/>
      <c r="BW29" s="2"/>
      <c r="BX29" s="2"/>
      <c r="BY29" s="2"/>
      <c r="BZ29" s="2"/>
      <c r="CA29" s="2"/>
      <c r="CB29" s="2"/>
      <c r="CC29" s="2"/>
      <c r="CD29" s="2"/>
      <c r="CE29" s="2"/>
      <c r="CF29" s="2"/>
      <c r="CG29" s="2"/>
      <c r="CH29" s="2"/>
      <c r="CI29" s="2"/>
      <c r="CJ29" s="2"/>
    </row>
    <row r="30" spans="1:88" ht="28.9" customHeight="1" x14ac:dyDescent="0.25">
      <c r="A30" s="46">
        <v>60149</v>
      </c>
      <c r="B30" s="22"/>
      <c r="C30" s="89"/>
      <c r="D30" s="23"/>
      <c r="E30" s="21"/>
      <c r="F30" s="21"/>
      <c r="G30" s="21"/>
      <c r="H30" s="21"/>
      <c r="I30" s="21"/>
      <c r="J30" s="21"/>
      <c r="K30" s="21"/>
      <c r="L30" s="21"/>
      <c r="M30" s="21"/>
      <c r="N30" s="21"/>
      <c r="O30" s="21"/>
      <c r="P30" s="21"/>
      <c r="Q30" s="21"/>
      <c r="R30" s="72">
        <v>196000</v>
      </c>
      <c r="S30" s="57" t="s">
        <v>22</v>
      </c>
      <c r="T30" s="64"/>
    </row>
    <row r="31" spans="1:88" ht="28.9" customHeight="1" x14ac:dyDescent="0.25">
      <c r="A31" s="46">
        <v>60149</v>
      </c>
      <c r="B31" s="22"/>
      <c r="C31" s="89"/>
      <c r="D31" s="23"/>
      <c r="E31" s="21"/>
      <c r="F31" s="21"/>
      <c r="G31" s="21"/>
      <c r="H31" s="21"/>
      <c r="I31" s="21"/>
      <c r="J31" s="21"/>
      <c r="K31" s="21"/>
      <c r="L31" s="21"/>
      <c r="M31" s="21"/>
      <c r="N31" s="21"/>
      <c r="O31" s="21"/>
      <c r="P31" s="21"/>
      <c r="Q31" s="21"/>
      <c r="R31" s="72"/>
      <c r="S31" s="57"/>
      <c r="T31" s="64"/>
    </row>
    <row r="32" spans="1:88" s="15" customFormat="1" ht="28.9" customHeight="1" x14ac:dyDescent="0.25">
      <c r="A32" s="45">
        <v>60150</v>
      </c>
      <c r="B32" s="24"/>
      <c r="C32" s="88"/>
      <c r="D32" s="38"/>
      <c r="E32" s="25"/>
      <c r="F32" s="25"/>
      <c r="G32" s="25"/>
      <c r="H32" s="25"/>
      <c r="I32" s="25"/>
      <c r="J32" s="25"/>
      <c r="K32" s="25"/>
      <c r="L32" s="25"/>
      <c r="M32" s="25"/>
      <c r="N32" s="25"/>
      <c r="O32" s="25"/>
      <c r="P32" s="25"/>
      <c r="Q32" s="25"/>
      <c r="R32" s="71"/>
      <c r="S32" s="56"/>
      <c r="T32" s="63">
        <f>SUM(N30:N31)-SUM(R30:R31)</f>
        <v>-196000</v>
      </c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  <c r="AF32" s="2"/>
      <c r="AG32" s="2"/>
      <c r="AH32" s="2"/>
      <c r="AI32" s="2"/>
      <c r="AJ32" s="2"/>
      <c r="AK32" s="2"/>
      <c r="AL32" s="2"/>
      <c r="AM32" s="2"/>
      <c r="AN32" s="2"/>
      <c r="AO32" s="2"/>
      <c r="AP32" s="2"/>
      <c r="AQ32" s="2"/>
      <c r="AR32" s="2"/>
      <c r="AS32" s="2"/>
      <c r="AT32" s="2"/>
      <c r="AU32" s="2"/>
      <c r="AV32" s="2"/>
      <c r="AW32" s="2"/>
      <c r="AX32" s="2"/>
      <c r="AY32" s="2"/>
      <c r="AZ32" s="2"/>
      <c r="BA32" s="2"/>
      <c r="BB32" s="2"/>
      <c r="BC32" s="2"/>
      <c r="BD32" s="2"/>
      <c r="BE32" s="2"/>
      <c r="BF32" s="2"/>
      <c r="BG32" s="2"/>
      <c r="BH32" s="2"/>
      <c r="BI32" s="2"/>
      <c r="BJ32" s="2"/>
      <c r="BK32" s="2"/>
      <c r="BL32" s="2"/>
      <c r="BM32" s="2"/>
      <c r="BN32" s="2"/>
      <c r="BO32" s="2"/>
      <c r="BP32" s="2"/>
      <c r="BQ32" s="2"/>
      <c r="BR32" s="2"/>
      <c r="BS32" s="2"/>
      <c r="BT32" s="2"/>
      <c r="BU32" s="2"/>
      <c r="BV32" s="2"/>
      <c r="BW32" s="2"/>
      <c r="BX32" s="2"/>
      <c r="BY32" s="2"/>
      <c r="BZ32" s="2"/>
      <c r="CA32" s="2"/>
      <c r="CB32" s="2"/>
      <c r="CC32" s="2"/>
      <c r="CD32" s="2"/>
      <c r="CE32" s="2"/>
      <c r="CF32" s="2"/>
      <c r="CG32" s="2"/>
      <c r="CH32" s="2"/>
      <c r="CI32" s="2"/>
      <c r="CJ32" s="2"/>
    </row>
    <row r="33" spans="1:20" ht="28.9" customHeight="1" x14ac:dyDescent="0.25">
      <c r="A33" s="46">
        <v>60150</v>
      </c>
      <c r="B33" s="22"/>
      <c r="C33" s="89"/>
      <c r="D33" s="23"/>
      <c r="E33" s="21"/>
      <c r="F33" s="21"/>
      <c r="G33" s="21"/>
      <c r="H33" s="21"/>
      <c r="I33" s="21"/>
      <c r="J33" s="21"/>
      <c r="K33" s="21"/>
      <c r="L33" s="21"/>
      <c r="M33" s="21"/>
      <c r="N33" s="21"/>
      <c r="O33" s="21"/>
      <c r="P33" s="21"/>
      <c r="Q33" s="21"/>
      <c r="R33" s="72">
        <v>98000</v>
      </c>
      <c r="S33" s="51" t="s">
        <v>19</v>
      </c>
      <c r="T33" s="64"/>
    </row>
    <row r="34" spans="1:20" x14ac:dyDescent="0.25">
      <c r="A34" s="46">
        <v>60150</v>
      </c>
      <c r="B34" s="21"/>
      <c r="C34" s="91"/>
      <c r="D34" s="40"/>
      <c r="E34" s="21"/>
      <c r="F34" s="21"/>
      <c r="G34" s="21"/>
      <c r="H34" s="21"/>
      <c r="I34" s="21"/>
      <c r="J34" s="21"/>
      <c r="K34" s="21"/>
      <c r="L34" s="21"/>
      <c r="M34" s="21"/>
      <c r="N34" s="21"/>
      <c r="O34" s="21"/>
      <c r="P34" s="21"/>
      <c r="Q34" s="21"/>
      <c r="R34" s="72"/>
      <c r="S34" s="50"/>
      <c r="T34" s="64"/>
    </row>
    <row r="35" spans="1:20" x14ac:dyDescent="0.25">
      <c r="A35" s="46">
        <v>60150</v>
      </c>
      <c r="B35" s="23"/>
      <c r="C35" s="89"/>
      <c r="D35" s="23"/>
      <c r="E35" s="21"/>
      <c r="F35" s="21"/>
      <c r="G35" s="21"/>
      <c r="H35" s="21"/>
      <c r="I35" s="21"/>
      <c r="J35" s="21"/>
      <c r="K35" s="21"/>
      <c r="L35" s="21"/>
      <c r="M35" s="21"/>
      <c r="N35" s="21"/>
      <c r="O35" s="21"/>
      <c r="P35" s="21"/>
      <c r="Q35" s="21"/>
      <c r="R35" s="72"/>
      <c r="S35" s="59"/>
      <c r="T35" s="64"/>
    </row>
    <row r="36" spans="1:20" x14ac:dyDescent="0.25">
      <c r="A36" s="46">
        <v>60150</v>
      </c>
      <c r="B36" s="21"/>
      <c r="C36" s="91"/>
      <c r="D36" s="40"/>
      <c r="E36" s="21"/>
      <c r="F36" s="21"/>
      <c r="G36" s="21"/>
      <c r="H36" s="21"/>
      <c r="I36" s="21"/>
      <c r="J36" s="21"/>
      <c r="K36" s="21"/>
      <c r="L36" s="21"/>
      <c r="M36" s="21"/>
      <c r="N36" s="21"/>
      <c r="O36" s="21"/>
      <c r="P36" s="21"/>
      <c r="Q36" s="21"/>
      <c r="R36" s="72"/>
      <c r="S36" s="59"/>
      <c r="T36" s="64"/>
    </row>
    <row r="37" spans="1:20" ht="15.75" thickBot="1" x14ac:dyDescent="0.3">
      <c r="A37" s="48">
        <v>60150</v>
      </c>
      <c r="B37" s="28"/>
      <c r="C37" s="92"/>
      <c r="D37" s="41"/>
      <c r="E37" s="28"/>
      <c r="F37" s="28"/>
      <c r="G37" s="28"/>
      <c r="H37" s="28"/>
      <c r="I37" s="28"/>
      <c r="J37" s="28"/>
      <c r="K37" s="28"/>
      <c r="L37" s="28"/>
      <c r="M37" s="28"/>
      <c r="N37" s="28"/>
      <c r="O37" s="28"/>
      <c r="P37" s="28"/>
      <c r="Q37" s="28"/>
      <c r="R37" s="74"/>
      <c r="S37" s="60"/>
      <c r="T37" s="63">
        <f>SUM(N33:N35)-SUM(R33:R35)</f>
        <v>-98000</v>
      </c>
    </row>
    <row r="38" spans="1:20" ht="16.5" x14ac:dyDescent="0.25">
      <c r="A38" s="43"/>
      <c r="B38" s="29"/>
      <c r="C38" s="93"/>
      <c r="D38" s="42"/>
      <c r="E38" s="29"/>
      <c r="F38" s="29"/>
      <c r="G38" s="29"/>
      <c r="H38" s="29"/>
      <c r="I38" s="29"/>
      <c r="J38" s="29"/>
      <c r="K38" s="30">
        <f t="shared" ref="K38:N38" si="0">SUM(K7:K35)</f>
        <v>21558.25</v>
      </c>
      <c r="L38" s="30">
        <f t="shared" si="0"/>
        <v>77609.700000000012</v>
      </c>
      <c r="M38" s="30">
        <f t="shared" si="0"/>
        <v>0</v>
      </c>
      <c r="N38" s="30">
        <f t="shared" si="0"/>
        <v>405295.1</v>
      </c>
      <c r="O38" s="29"/>
      <c r="P38" s="29"/>
      <c r="Q38" s="29"/>
      <c r="R38" s="75">
        <f>SUM(R6:R35)</f>
        <v>1530000</v>
      </c>
      <c r="S38" s="61"/>
      <c r="T38" s="62"/>
    </row>
    <row r="39" spans="1:20" x14ac:dyDescent="0.25">
      <c r="A39" s="46"/>
      <c r="B39" s="21"/>
      <c r="C39" s="91"/>
      <c r="D39" s="40"/>
      <c r="E39" s="21"/>
      <c r="F39" s="21"/>
      <c r="G39" s="21"/>
      <c r="H39" s="21"/>
      <c r="I39" s="21"/>
      <c r="J39" s="21"/>
      <c r="K39" s="21"/>
      <c r="L39" s="21"/>
      <c r="M39" s="21"/>
      <c r="N39" s="21"/>
      <c r="O39" s="21"/>
      <c r="P39" s="21"/>
      <c r="Q39" s="21"/>
      <c r="R39" s="72"/>
      <c r="S39" s="59"/>
      <c r="T39" s="64">
        <f>SUM(T6:T38)</f>
        <v>-1124704.8999999999</v>
      </c>
    </row>
    <row r="40" spans="1:20" ht="15.75" thickBot="1" x14ac:dyDescent="0.3">
      <c r="A40" s="44"/>
      <c r="B40" s="16"/>
      <c r="C40" s="94"/>
      <c r="D40" s="16"/>
      <c r="E40" s="16"/>
      <c r="F40" s="16"/>
      <c r="G40" s="16"/>
      <c r="H40" s="27"/>
      <c r="I40" s="27"/>
      <c r="J40" s="16"/>
      <c r="K40" s="16"/>
      <c r="L40" s="16"/>
      <c r="M40" s="16"/>
      <c r="N40" s="16"/>
      <c r="O40" s="16"/>
      <c r="P40" s="16"/>
      <c r="Q40" s="16"/>
      <c r="R40" s="76">
        <f>N38-R38</f>
        <v>-1124704.8999999999</v>
      </c>
      <c r="S40" s="52"/>
      <c r="T40" s="16"/>
    </row>
    <row r="41" spans="1:20" ht="15.75" thickBot="1" x14ac:dyDescent="0.3"/>
    <row r="42" spans="1:20" x14ac:dyDescent="0.25">
      <c r="M42" s="95" t="s">
        <v>18</v>
      </c>
      <c r="N42" s="96"/>
    </row>
    <row r="43" spans="1:20" x14ac:dyDescent="0.25">
      <c r="M43" s="14" t="s">
        <v>16</v>
      </c>
      <c r="N43" s="17">
        <f>K38</f>
        <v>21558.25</v>
      </c>
    </row>
    <row r="44" spans="1:20" ht="15.75" thickBot="1" x14ac:dyDescent="0.3">
      <c r="M44" s="18" t="s">
        <v>17</v>
      </c>
      <c r="N44" s="19">
        <f>R40</f>
        <v>-1124704.8999999999</v>
      </c>
    </row>
  </sheetData>
  <mergeCells count="1">
    <mergeCell ref="M42:N42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Anish Lcepl</cp:lastModifiedBy>
  <cp:lastPrinted>2022-06-28T06:22:04Z</cp:lastPrinted>
  <dcterms:created xsi:type="dcterms:W3CDTF">2022-06-10T14:11:52Z</dcterms:created>
  <dcterms:modified xsi:type="dcterms:W3CDTF">2025-06-27T06:26:54Z</dcterms:modified>
</cp:coreProperties>
</file>