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Shamli\"/>
    </mc:Choice>
  </mc:AlternateContent>
  <xr:revisionPtr revIDLastSave="0" documentId="13_ncr:1_{4B15ACC2-C87A-4251-BDCD-385A3C3DA2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8" i="1" l="1"/>
  <c r="P29" i="1" s="1"/>
  <c r="P26" i="1" l="1"/>
  <c r="S19" i="1" l="1"/>
  <c r="P12" i="1" l="1"/>
  <c r="G11" i="1"/>
  <c r="M11" i="1" s="1"/>
  <c r="H11" i="1" l="1"/>
  <c r="J11" i="1"/>
  <c r="K11" i="1"/>
  <c r="L11" i="1"/>
  <c r="G9" i="1"/>
  <c r="M9" i="1" s="1"/>
  <c r="N11" i="1" l="1"/>
  <c r="E13" i="1"/>
  <c r="P13" i="1" s="1"/>
  <c r="I11" i="1"/>
  <c r="P11" i="1" s="1"/>
  <c r="H9" i="1"/>
  <c r="N9" i="1" s="1"/>
  <c r="J9" i="1"/>
  <c r="K9" i="1"/>
  <c r="L9" i="1"/>
  <c r="I9" i="1" l="1"/>
  <c r="P9" i="1" s="1"/>
  <c r="K47" i="1"/>
  <c r="G8" i="1" l="1"/>
  <c r="I38" i="1"/>
  <c r="K38" i="1" s="1"/>
  <c r="I37" i="1"/>
  <c r="K37" i="1" s="1"/>
  <c r="I39" i="1"/>
  <c r="K39" i="1" s="1"/>
  <c r="H47" i="1"/>
  <c r="I41" i="1"/>
  <c r="K41" i="1" s="1"/>
  <c r="K42" i="1"/>
  <c r="K43" i="1"/>
  <c r="K44" i="1"/>
  <c r="K45" i="1"/>
  <c r="I40" i="1"/>
  <c r="K40" i="1" s="1"/>
  <c r="K46" i="1" l="1"/>
  <c r="K48" i="1" s="1"/>
  <c r="H8" i="1"/>
  <c r="I8" i="1" l="1"/>
  <c r="N8" i="1"/>
  <c r="N18" i="1" s="1"/>
  <c r="E10" i="1" l="1"/>
  <c r="P10" i="1" s="1"/>
  <c r="P28" i="1" s="1"/>
  <c r="M8" i="1"/>
  <c r="M18" i="1" s="1"/>
  <c r="J8" i="1"/>
  <c r="K8" i="1"/>
  <c r="K18" i="1" s="1"/>
  <c r="L8" i="1"/>
  <c r="L18" i="1" s="1"/>
  <c r="P25" i="1" l="1"/>
  <c r="P8" i="1"/>
  <c r="U8" i="1" s="1"/>
  <c r="P18" i="1" l="1"/>
  <c r="S20" i="1" s="1"/>
  <c r="P27" i="1" s="1"/>
</calcChain>
</file>

<file path=xl/sharedStrings.xml><?xml version="1.0" encoding="utf-8"?>
<sst xmlns="http://schemas.openxmlformats.org/spreadsheetml/2006/main" count="66" uniqueCount="61">
  <si>
    <t>Amount</t>
  </si>
  <si>
    <t>UTR</t>
  </si>
  <si>
    <t>Hold the Amount because the Qty. is more then the DPR</t>
  </si>
  <si>
    <t>B.O.E</t>
  </si>
  <si>
    <t>63MM DIA</t>
  </si>
  <si>
    <t>90MM DIA</t>
  </si>
  <si>
    <t>200MM DIA</t>
  </si>
  <si>
    <t>Cum</t>
  </si>
  <si>
    <t>Item no</t>
  </si>
  <si>
    <t>dpr</t>
  </si>
  <si>
    <t>Extra</t>
  </si>
  <si>
    <t>Rate</t>
  </si>
  <si>
    <t>Amt</t>
  </si>
  <si>
    <t>upto date hold</t>
  </si>
  <si>
    <t>already hold</t>
  </si>
  <si>
    <t>pending hold</t>
  </si>
  <si>
    <t>Restoration BOE</t>
  </si>
  <si>
    <t xml:space="preserve">AARHAM Enterprises </t>
  </si>
  <si>
    <t>Ambhet village pipe line work</t>
  </si>
  <si>
    <t>28-08-2023 IFT/IFT23240020476/RIUP23/1738/ARHAM ENTERPRISES 137151.00</t>
  </si>
  <si>
    <t>29-08-2023 IFT/IFT23241027669/RIUP23/1787/ARHAM ENTERPRISES ₹ 79,200.00</t>
  </si>
  <si>
    <t>03-10-2023 IFT/IFT23276075337/RIUP23/2414/ARHAM ENTERPRISES 38534.00</t>
  </si>
  <si>
    <t xml:space="preserve">03-10-2023 IFT/IFT23276075336/RIUP23/2413/ARHAM ENTERPRISES 107419.00
</t>
  </si>
  <si>
    <t>GST Release Note</t>
  </si>
  <si>
    <t>03-11-2023 IFT/IFT23307046390/RIUP23/3033/ARHAM ENTERPRISES 27433.00</t>
  </si>
  <si>
    <t>Total Paid</t>
  </si>
  <si>
    <t>Balance Payable</t>
  </si>
  <si>
    <t>07-12-2023 IFT/IFT23341048327/RIUP23/3643/ARHAM ENTERPRISES ₹ 79,200.00</t>
  </si>
  <si>
    <t>18-11-2023 IFT/IFT23322006512/RIUP23/3310/ARHAM ENTERPRISES 46120.00</t>
  </si>
  <si>
    <t xml:space="preserve">Total Debit </t>
  </si>
  <si>
    <t>Advance/ Surplus</t>
  </si>
  <si>
    <t>Hold</t>
  </si>
  <si>
    <t>GST Remaining</t>
  </si>
  <si>
    <t>16-07-2024 NEFT O/W-YESIG41980136429-UTIB0002001-ARHAMENTERPRISES-RIUP23/5147 30,863.00</t>
  </si>
  <si>
    <t>DPR excess Hold</t>
  </si>
  <si>
    <t>03-10-23 IFT/IFT2327605336/RIUP23/2413/ARHAM ENTERPRISES 107419.00</t>
  </si>
  <si>
    <t>ADVANCE WISE VILLAGE</t>
  </si>
  <si>
    <t xml:space="preserve">subcontactor name </t>
  </si>
  <si>
    <t>state name</t>
  </si>
  <si>
    <t>Uttar Pradesh</t>
  </si>
  <si>
    <t>district name</t>
  </si>
  <si>
    <t>block name</t>
  </si>
  <si>
    <t>Aarham Enterprises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</si>
  <si>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</si>
  <si>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</si>
  <si>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</si>
  <si>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</si>
  <si>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</si>
  <si>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</si>
  <si>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</si>
  <si>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</si>
  <si>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</si>
  <si>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</si>
  <si>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</si>
  <si>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</si>
  <si>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</si>
  <si>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Total_Amount</t>
  </si>
  <si>
    <t>Payment_Amount</t>
  </si>
  <si>
    <t>Final_Amount</t>
  </si>
  <si>
    <t>GST_SD_Amount</t>
  </si>
  <si>
    <t xml:space="preserve">Updated On 22-7-25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</si>
</sst>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7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2" xfId="0" applyFill="1" applyBorder="1" applyAlignment="1">
      <alignment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43" fontId="0" fillId="0" borderId="0" xfId="0" applyNumberFormat="1"/>
    <xf numFmtId="0" fontId="7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2" borderId="16" xfId="2" applyFont="1" applyFill="1" applyBorder="1" applyAlignment="1">
      <alignment vertical="center"/>
    </xf>
    <xf numFmtId="43" fontId="3" fillId="2" borderId="17" xfId="2" applyFont="1" applyFill="1" applyBorder="1" applyAlignment="1">
      <alignment vertical="center"/>
    </xf>
    <xf numFmtId="43" fontId="3" fillId="2" borderId="15" xfId="2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165" fontId="6" fillId="2" borderId="23" xfId="0" applyNumberFormat="1" applyFont="1" applyFill="1" applyBorder="1" applyAlignment="1">
      <alignment vertical="center"/>
    </xf>
    <xf numFmtId="165" fontId="6" fillId="2" borderId="26" xfId="0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15" fontId="3" fillId="4" borderId="2" xfId="0" applyNumberFormat="1" applyFont="1" applyFill="1" applyBorder="1" applyAlignment="1">
      <alignment horizontal="center" vertical="center"/>
    </xf>
    <xf numFmtId="0" fontId="3" fillId="4" borderId="2" xfId="0" quotePrefix="1" applyFont="1" applyFill="1" applyBorder="1" applyAlignment="1">
      <alignment horizontal="center" vertical="center"/>
    </xf>
    <xf numFmtId="43" fontId="3" fillId="4" borderId="2" xfId="1" applyNumberFormat="1" applyFont="1" applyFill="1" applyBorder="1" applyAlignment="1">
      <alignment vertical="center"/>
    </xf>
    <xf numFmtId="43" fontId="11" fillId="4" borderId="2" xfId="1" applyNumberFormat="1" applyFont="1" applyFill="1" applyBorder="1" applyAlignment="1">
      <alignment vertical="center"/>
    </xf>
    <xf numFmtId="43" fontId="12" fillId="4" borderId="2" xfId="1" applyNumberFormat="1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vertical="center"/>
    </xf>
    <xf numFmtId="43" fontId="5" fillId="2" borderId="27" xfId="1" applyNumberFormat="1" applyFont="1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43" fontId="9" fillId="2" borderId="0" xfId="2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65" fontId="6" fillId="2" borderId="0" xfId="0" applyNumberFormat="1" applyFont="1" applyFill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4" borderId="30" xfId="1" applyNumberFormat="1" applyFont="1" applyFill="1" applyBorder="1" applyAlignment="1">
      <alignment vertical="center"/>
    </xf>
    <xf numFmtId="43" fontId="11" fillId="4" borderId="30" xfId="1" applyNumberFormat="1" applyFont="1" applyFill="1" applyBorder="1" applyAlignment="1">
      <alignment vertical="center"/>
    </xf>
    <xf numFmtId="43" fontId="3" fillId="0" borderId="30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5" fillId="2" borderId="32" xfId="0" applyFont="1" applyFill="1" applyBorder="1" applyAlignment="1">
      <alignment horizontal="center" vertical="center" wrapText="1"/>
    </xf>
    <xf numFmtId="43" fontId="3" fillId="2" borderId="4" xfId="1" applyNumberFormat="1" applyFont="1" applyFill="1" applyBorder="1" applyAlignment="1">
      <alignment vertical="center"/>
    </xf>
    <xf numFmtId="43" fontId="3" fillId="0" borderId="34" xfId="1" applyNumberFormat="1" applyFont="1" applyFill="1" applyBorder="1" applyAlignment="1">
      <alignment vertical="center"/>
    </xf>
    <xf numFmtId="43" fontId="11" fillId="0" borderId="34" xfId="1" applyNumberFormat="1" applyFont="1" applyFill="1" applyBorder="1" applyAlignment="1">
      <alignment vertical="center"/>
    </xf>
    <xf numFmtId="12" fontId="5" fillId="3" borderId="33" xfId="1" applyNumberFormat="1" applyFont="1" applyFill="1" applyBorder="1" applyAlignment="1">
      <alignment vertical="center"/>
    </xf>
    <xf numFmtId="0" fontId="5" fillId="5" borderId="9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vertical="center"/>
    </xf>
    <xf numFmtId="43" fontId="0" fillId="2" borderId="36" xfId="0" applyNumberFormat="1" applyFill="1" applyBorder="1" applyAlignment="1">
      <alignment vertical="center"/>
    </xf>
    <xf numFmtId="0" fontId="0" fillId="5" borderId="35" xfId="0" applyFill="1" applyBorder="1" applyAlignment="1">
      <alignment vertical="center"/>
    </xf>
    <xf numFmtId="0" fontId="0" fillId="0" borderId="26" xfId="0" applyBorder="1" applyAlignment="1">
      <alignment vertical="center"/>
    </xf>
    <xf numFmtId="0" fontId="0" fillId="3" borderId="23" xfId="0" applyFill="1" applyBorder="1" applyAlignment="1">
      <alignment vertical="center"/>
    </xf>
    <xf numFmtId="43" fontId="3" fillId="3" borderId="16" xfId="2" applyFont="1" applyFill="1" applyBorder="1" applyAlignment="1">
      <alignment vertical="center"/>
    </xf>
    <xf numFmtId="43" fontId="3" fillId="3" borderId="31" xfId="2" applyFont="1" applyFill="1" applyBorder="1" applyAlignment="1">
      <alignment vertical="center"/>
    </xf>
    <xf numFmtId="43" fontId="3" fillId="3" borderId="4" xfId="2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0" fontId="0" fillId="3" borderId="26" xfId="0" applyFill="1" applyBorder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43" fontId="3" fillId="3" borderId="37" xfId="1" applyNumberFormat="1" applyFont="1" applyFill="1" applyBorder="1" applyAlignment="1">
      <alignment vertical="center"/>
    </xf>
    <xf numFmtId="43" fontId="3" fillId="3" borderId="38" xfId="1" applyNumberFormat="1" applyFont="1" applyFill="1" applyBorder="1" applyAlignment="1">
      <alignment vertical="center"/>
    </xf>
    <xf numFmtId="2" fontId="5" fillId="4" borderId="40" xfId="0" applyNumberFormat="1" applyFont="1" applyFill="1" applyBorder="1" applyAlignment="1">
      <alignment horizontal="center" vertical="center" wrapText="1"/>
    </xf>
    <xf numFmtId="43" fontId="3" fillId="4" borderId="40" xfId="1" applyNumberFormat="1" applyFont="1" applyFill="1" applyBorder="1" applyAlignment="1">
      <alignment vertical="center"/>
    </xf>
    <xf numFmtId="0" fontId="0" fillId="4" borderId="34" xfId="0" applyFill="1" applyBorder="1" applyAlignment="1">
      <alignment vertical="center" wrapText="1"/>
    </xf>
    <xf numFmtId="0" fontId="0" fillId="4" borderId="34" xfId="0" applyFill="1" applyBorder="1" applyAlignment="1">
      <alignment vertical="center"/>
    </xf>
    <xf numFmtId="2" fontId="5" fillId="4" borderId="41" xfId="0" applyNumberFormat="1" applyFont="1" applyFill="1" applyBorder="1" applyAlignment="1">
      <alignment horizontal="center" vertical="center" wrapText="1"/>
    </xf>
    <xf numFmtId="43" fontId="3" fillId="4" borderId="41" xfId="1" applyNumberFormat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2" fontId="5" fillId="4" borderId="39" xfId="0" applyNumberFormat="1" applyFont="1" applyFill="1" applyBorder="1" applyAlignment="1">
      <alignment horizontal="center" vertical="center" wrapText="1"/>
    </xf>
    <xf numFmtId="43" fontId="3" fillId="4" borderId="39" xfId="1" applyNumberFormat="1" applyFont="1" applyFill="1" applyBorder="1" applyAlignment="1">
      <alignment vertical="center"/>
    </xf>
    <xf numFmtId="0" fontId="0" fillId="4" borderId="9" xfId="0" applyFill="1" applyBorder="1" applyAlignment="1">
      <alignment vertical="center" wrapText="1"/>
    </xf>
    <xf numFmtId="43" fontId="0" fillId="4" borderId="23" xfId="0" applyNumberForma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14" fillId="2" borderId="9" xfId="3" applyFont="1" applyFill="1" applyBorder="1" applyAlignment="1">
      <alignment horizontal="center" vertical="center"/>
    </xf>
    <xf numFmtId="43" fontId="6" fillId="2" borderId="9" xfId="3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43" fontId="9" fillId="2" borderId="20" xfId="2" applyFont="1" applyFill="1" applyBorder="1" applyAlignment="1">
      <alignment horizontal="center" vertical="center"/>
    </xf>
    <xf numFmtId="43" fontId="9" fillId="2" borderId="21" xfId="2" applyFont="1" applyFill="1" applyBorder="1" applyAlignment="1">
      <alignment horizontal="center" vertical="center"/>
    </xf>
    <xf numFmtId="43" fontId="9" fillId="2" borderId="22" xfId="2" applyFont="1" applyFill="1" applyBorder="1" applyAlignment="1">
      <alignment horizontal="center" vertical="center"/>
    </xf>
    <xf numFmtId="14" fontId="10" fillId="2" borderId="20" xfId="0" applyNumberFormat="1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</cellXfs>
  <cellStyles count="4">
    <cellStyle name="Comma" xfId="1" builtinId="3"/>
    <cellStyle name="Comma 2" xfId="2" xr:uid="{00000000-0005-0000-0000-000001000000}"/>
    <cellStyle name="Comma 3" xfId="3" xr:uid="{754261AB-A3E5-4B5E-B9F2-73F022C55BF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8"/>
  <sheetViews>
    <sheetView tabSelected="1" zoomScale="80" zoomScaleNormal="80" workbookViewId="0">
      <pane ySplit="5" topLeftCell="A6" activePane="bottomLeft" state="frozen"/>
      <selection pane="bottomLeft" activeCell="G14" sqref="G14"/>
    </sheetView>
  </sheetViews>
  <sheetFormatPr defaultColWidth="9" defaultRowHeight="35.1" customHeight="1" x14ac:dyDescent="0.25"/>
  <cols>
    <col min="1" max="1" width="9" style="9"/>
    <col min="2" max="2" width="30" style="11" customWidth="1"/>
    <col min="3" max="3" width="13.42578125" style="11" bestFit="1" customWidth="1"/>
    <col min="4" max="4" width="11.5703125" style="11" bestFit="1" customWidth="1"/>
    <col min="5" max="5" width="13.28515625" style="11" bestFit="1" customWidth="1"/>
    <col min="6" max="6" width="14.7109375" style="11" customWidth="1"/>
    <col min="7" max="7" width="14.28515625" style="11" customWidth="1"/>
    <col min="8" max="8" width="16.42578125" style="1" bestFit="1" customWidth="1"/>
    <col min="9" max="9" width="12.7109375" style="1" bestFit="1" customWidth="1"/>
    <col min="10" max="10" width="13.28515625" style="11" customWidth="1"/>
    <col min="11" max="11" width="14.28515625" style="11" customWidth="1"/>
    <col min="12" max="13" width="12.7109375" style="11" customWidth="1"/>
    <col min="14" max="14" width="14.7109375" style="11" customWidth="1"/>
    <col min="15" max="15" width="17" style="11" customWidth="1"/>
    <col min="16" max="16" width="19" style="11" customWidth="1"/>
    <col min="17" max="17" width="13.85546875" style="11" customWidth="1"/>
    <col min="18" max="18" width="19.85546875" style="11" customWidth="1"/>
    <col min="19" max="19" width="15" style="11" bestFit="1" customWidth="1"/>
    <col min="20" max="20" width="94.7109375" style="11" customWidth="1"/>
    <col min="21" max="21" width="24.140625" style="11" customWidth="1"/>
    <col min="22" max="16384" width="9" style="11"/>
  </cols>
  <sheetData>
    <row r="1" spans="1:21" ht="35.1" customHeight="1" x14ac:dyDescent="0.25">
      <c r="A1" s="99" t="s">
        <v>37</v>
      </c>
      <c r="B1" t="s">
        <v>42</v>
      </c>
      <c r="C1"/>
      <c r="E1" s="18"/>
      <c r="F1" s="18"/>
      <c r="G1" s="18"/>
    </row>
    <row r="2" spans="1:21" ht="35.1" customHeight="1" x14ac:dyDescent="0.25">
      <c r="A2" s="98" t="s">
        <v>38</v>
      </c>
      <c r="B2" t="s">
        <v>39</v>
      </c>
      <c r="C2"/>
      <c r="D2" s="2"/>
      <c r="G2" s="3"/>
      <c r="I2" s="3"/>
      <c r="J2" s="10"/>
      <c r="K2" s="10"/>
      <c r="L2" s="10"/>
      <c r="M2" s="10"/>
      <c r="N2" s="10"/>
      <c r="O2" s="10"/>
      <c r="P2" s="10"/>
      <c r="Q2" s="10"/>
      <c r="R2" s="10"/>
    </row>
    <row r="3" spans="1:21" ht="35.1" customHeight="1" x14ac:dyDescent="0.25">
      <c r="A3" s="98" t="s">
        <v>40</v>
      </c>
      <c r="B3" t="s">
        <v>43</v>
      </c>
      <c r="C3"/>
      <c r="D3" s="2"/>
      <c r="G3" s="3"/>
      <c r="I3" s="3"/>
      <c r="J3" s="10"/>
      <c r="K3" s="10"/>
      <c r="L3" s="10"/>
      <c r="M3" s="10"/>
      <c r="N3" s="10"/>
      <c r="O3" s="10"/>
      <c r="P3" s="10"/>
      <c r="Q3" s="10"/>
      <c r="R3" s="10"/>
    </row>
    <row r="4" spans="1:21" ht="35.1" customHeight="1" thickBot="1" x14ac:dyDescent="0.3">
      <c r="A4" s="98" t="s">
        <v>41</v>
      </c>
      <c r="B4" t="s">
        <v>43</v>
      </c>
      <c r="C4"/>
      <c r="D4" s="10"/>
      <c r="E4" s="10"/>
      <c r="F4" s="10"/>
      <c r="G4" s="10"/>
      <c r="H4" s="4"/>
      <c r="I4" s="4"/>
      <c r="J4" s="10"/>
      <c r="K4" s="10"/>
      <c r="L4" s="10"/>
      <c r="M4" s="10"/>
      <c r="R4" s="40"/>
      <c r="S4" s="12"/>
      <c r="T4" s="12"/>
    </row>
    <row r="5" spans="1:21" ht="35.1" customHeight="1" x14ac:dyDescent="0.25">
      <c r="A5" s="100" t="s">
        <v>44</v>
      </c>
      <c r="B5" s="101" t="s">
        <v>45</v>
      </c>
      <c r="C5" s="102" t="s">
        <v>46</v>
      </c>
      <c r="D5" s="103" t="s">
        <v>47</v>
      </c>
      <c r="E5" s="101" t="s">
        <v>48</v>
      </c>
      <c r="F5" s="101" t="s">
        <v>49</v>
      </c>
      <c r="G5" s="103" t="s">
        <v>50</v>
      </c>
      <c r="H5" s="104" t="s">
        <v>51</v>
      </c>
      <c r="I5" s="105" t="s">
        <v>0</v>
      </c>
      <c r="J5" s="101" t="s">
        <v>52</v>
      </c>
      <c r="K5" s="101" t="s">
        <v>53</v>
      </c>
      <c r="L5" s="101" t="s">
        <v>54</v>
      </c>
      <c r="M5" s="101" t="s">
        <v>55</v>
      </c>
      <c r="N5" s="101" t="s">
        <v>59</v>
      </c>
      <c r="O5" s="106" t="s">
        <v>2</v>
      </c>
      <c r="P5" s="101" t="s">
        <v>58</v>
      </c>
      <c r="Q5" s="73"/>
      <c r="R5" s="101" t="s">
        <v>57</v>
      </c>
      <c r="S5" s="101" t="s">
        <v>56</v>
      </c>
      <c r="T5" s="101" t="s">
        <v>1</v>
      </c>
      <c r="U5" s="76" t="s">
        <v>36</v>
      </c>
    </row>
    <row r="6" spans="1:21" ht="35.1" customHeight="1" thickBot="1" x14ac:dyDescent="0.3">
      <c r="A6" s="46"/>
      <c r="B6" s="6"/>
      <c r="C6" s="6"/>
      <c r="D6" s="6"/>
      <c r="E6" s="6"/>
      <c r="F6" s="6"/>
      <c r="G6" s="6"/>
      <c r="H6" s="32">
        <v>0.18</v>
      </c>
      <c r="I6" s="6"/>
      <c r="J6" s="32">
        <v>0.01</v>
      </c>
      <c r="K6" s="32">
        <v>0.05</v>
      </c>
      <c r="L6" s="32">
        <v>0.1</v>
      </c>
      <c r="M6" s="32">
        <v>0.1</v>
      </c>
      <c r="N6" s="32">
        <v>0.18</v>
      </c>
      <c r="O6" s="32"/>
      <c r="P6" s="7"/>
      <c r="Q6" s="69"/>
      <c r="R6" s="68"/>
      <c r="S6" s="29"/>
      <c r="T6" s="7"/>
      <c r="U6" s="77"/>
    </row>
    <row r="7" spans="1:21" ht="35.1" customHeight="1" thickBot="1" x14ac:dyDescent="0.3">
      <c r="A7" s="47">
        <v>58841</v>
      </c>
      <c r="B7" s="30"/>
      <c r="C7" s="30"/>
      <c r="D7" s="30"/>
      <c r="E7" s="30"/>
      <c r="F7" s="30"/>
      <c r="G7" s="30"/>
      <c r="H7" s="31"/>
      <c r="I7" s="30"/>
      <c r="J7" s="31"/>
      <c r="K7" s="31"/>
      <c r="L7" s="31"/>
      <c r="M7" s="31"/>
      <c r="N7" s="31"/>
      <c r="O7" s="31"/>
      <c r="P7" s="63"/>
      <c r="Q7" s="72">
        <v>58841</v>
      </c>
      <c r="R7" s="84"/>
      <c r="S7" s="85"/>
      <c r="T7" s="86"/>
      <c r="U7" s="78"/>
    </row>
    <row r="8" spans="1:21" ht="35.1" customHeight="1" thickBot="1" x14ac:dyDescent="0.3">
      <c r="A8" s="9">
        <v>58841</v>
      </c>
      <c r="B8" s="20" t="s">
        <v>18</v>
      </c>
      <c r="C8" s="51">
        <v>45156</v>
      </c>
      <c r="D8" s="52">
        <v>2</v>
      </c>
      <c r="E8" s="53">
        <v>250107</v>
      </c>
      <c r="F8" s="53">
        <v>36028</v>
      </c>
      <c r="G8" s="53">
        <f>E8-F8</f>
        <v>214079</v>
      </c>
      <c r="H8" s="53">
        <f>ROUND(G8*H6,0)</f>
        <v>38534</v>
      </c>
      <c r="I8" s="53">
        <f>ROUND(G8+H8,)</f>
        <v>252613</v>
      </c>
      <c r="J8" s="53">
        <f>G8*$J$6</f>
        <v>2140.79</v>
      </c>
      <c r="K8" s="53">
        <f>G8*$K$6</f>
        <v>10703.95</v>
      </c>
      <c r="L8" s="53">
        <f>G8*$L$6</f>
        <v>21407.9</v>
      </c>
      <c r="M8" s="53">
        <f>G8*$M$6</f>
        <v>21407.9</v>
      </c>
      <c r="N8" s="54">
        <f>H8</f>
        <v>38534</v>
      </c>
      <c r="O8" s="55">
        <v>21267</v>
      </c>
      <c r="P8" s="64">
        <f>ROUND(I8-SUM(J8:O8),0)</f>
        <v>137151</v>
      </c>
      <c r="Q8" s="70"/>
      <c r="R8" s="94">
        <v>137151</v>
      </c>
      <c r="S8" s="95">
        <v>137151</v>
      </c>
      <c r="T8" s="96" t="s">
        <v>19</v>
      </c>
      <c r="U8" s="97">
        <f>SUM(P8:P16)-SUM(S8:S16)</f>
        <v>-186618</v>
      </c>
    </row>
    <row r="9" spans="1:21" ht="35.1" customHeight="1" x14ac:dyDescent="0.25">
      <c r="A9" s="9">
        <v>58841</v>
      </c>
      <c r="B9" s="20" t="s">
        <v>18</v>
      </c>
      <c r="C9" s="51">
        <v>45190</v>
      </c>
      <c r="D9" s="52">
        <v>40</v>
      </c>
      <c r="E9" s="53">
        <v>346292</v>
      </c>
      <c r="F9" s="53">
        <v>90071</v>
      </c>
      <c r="G9" s="53">
        <f>E9-F9</f>
        <v>256221</v>
      </c>
      <c r="H9" s="53">
        <f>ROUND(G9*H6,0)</f>
        <v>46120</v>
      </c>
      <c r="I9" s="53">
        <f>ROUND(G9+H9,)</f>
        <v>302341</v>
      </c>
      <c r="J9" s="53">
        <f>G9*$J$6</f>
        <v>2562.21</v>
      </c>
      <c r="K9" s="53">
        <f>G9*$K$6</f>
        <v>12811.050000000001</v>
      </c>
      <c r="L9" s="53">
        <f>G9*$L$6</f>
        <v>25622.100000000002</v>
      </c>
      <c r="M9" s="53">
        <f>G9*$M$6</f>
        <v>25622.100000000002</v>
      </c>
      <c r="N9" s="54">
        <f>H9</f>
        <v>46120</v>
      </c>
      <c r="O9" s="55">
        <v>2985</v>
      </c>
      <c r="P9" s="64">
        <f>ROUND(I9-SUM(J9:O9),0)</f>
        <v>186619</v>
      </c>
      <c r="Q9" s="70"/>
      <c r="R9" s="87">
        <v>79200</v>
      </c>
      <c r="S9" s="88">
        <v>79200</v>
      </c>
      <c r="T9" s="89" t="s">
        <v>20</v>
      </c>
      <c r="U9" s="74"/>
    </row>
    <row r="10" spans="1:21" ht="35.1" customHeight="1" x14ac:dyDescent="0.25">
      <c r="A10" s="9">
        <v>58841</v>
      </c>
      <c r="B10" s="22" t="s">
        <v>23</v>
      </c>
      <c r="C10" s="51">
        <v>45190</v>
      </c>
      <c r="D10" s="52">
        <v>2</v>
      </c>
      <c r="E10" s="53">
        <f>N8</f>
        <v>38534</v>
      </c>
      <c r="F10" s="5"/>
      <c r="G10" s="5"/>
      <c r="H10" s="5"/>
      <c r="I10" s="5"/>
      <c r="J10" s="5">
        <v>0</v>
      </c>
      <c r="K10" s="5"/>
      <c r="L10" s="5"/>
      <c r="M10" s="5"/>
      <c r="N10" s="5"/>
      <c r="O10" s="45"/>
      <c r="P10" s="65">
        <f>E10</f>
        <v>38534</v>
      </c>
      <c r="Q10" s="71"/>
      <c r="R10" s="87">
        <v>107419</v>
      </c>
      <c r="S10" s="88">
        <v>107419</v>
      </c>
      <c r="T10" s="89" t="s">
        <v>22</v>
      </c>
      <c r="U10" s="74"/>
    </row>
    <row r="11" spans="1:21" ht="35.1" customHeight="1" x14ac:dyDescent="0.25">
      <c r="A11" s="9">
        <v>58841</v>
      </c>
      <c r="B11" s="22" t="s">
        <v>18</v>
      </c>
      <c r="C11" s="51">
        <v>45226</v>
      </c>
      <c r="D11" s="56">
        <v>90</v>
      </c>
      <c r="E11" s="53">
        <v>202985</v>
      </c>
      <c r="F11" s="57">
        <v>31524.5</v>
      </c>
      <c r="G11" s="53">
        <f>E11-F11</f>
        <v>171460.5</v>
      </c>
      <c r="H11" s="53">
        <f>ROUND(G11*H6,0)</f>
        <v>30863</v>
      </c>
      <c r="I11" s="53">
        <f>ROUND(G11+H11,)</f>
        <v>202324</v>
      </c>
      <c r="J11" s="53">
        <f>G11*$J$6</f>
        <v>1714.605</v>
      </c>
      <c r="K11" s="53">
        <f>G11*$K$6</f>
        <v>8573.0249999999996</v>
      </c>
      <c r="L11" s="53">
        <f>G11*$L$6</f>
        <v>17146.05</v>
      </c>
      <c r="M11" s="53">
        <f>G11*$M$6</f>
        <v>17146.05</v>
      </c>
      <c r="N11" s="54">
        <f>H11</f>
        <v>30863</v>
      </c>
      <c r="O11" s="55">
        <v>99447</v>
      </c>
      <c r="P11" s="64">
        <f>ROUND(I11-SUM(J11:O11),0)</f>
        <v>27434</v>
      </c>
      <c r="Q11" s="70"/>
      <c r="R11" s="87">
        <v>107419</v>
      </c>
      <c r="S11" s="88">
        <v>107419</v>
      </c>
      <c r="T11" s="89" t="s">
        <v>35</v>
      </c>
      <c r="U11" s="74"/>
    </row>
    <row r="12" spans="1:21" ht="35.1" customHeight="1" x14ac:dyDescent="0.25">
      <c r="A12" s="9">
        <v>58841</v>
      </c>
      <c r="B12" s="22" t="s">
        <v>23</v>
      </c>
      <c r="C12" s="51">
        <v>45245</v>
      </c>
      <c r="D12" s="56">
        <v>40</v>
      </c>
      <c r="E12" s="53">
        <v>46120</v>
      </c>
      <c r="F12" s="13"/>
      <c r="G12" s="5"/>
      <c r="H12" s="5"/>
      <c r="I12" s="5"/>
      <c r="J12" s="5"/>
      <c r="K12" s="5"/>
      <c r="L12" s="5"/>
      <c r="M12" s="5"/>
      <c r="N12" s="5"/>
      <c r="O12" s="5"/>
      <c r="P12" s="65">
        <f>E12</f>
        <v>46120</v>
      </c>
      <c r="Q12" s="71"/>
      <c r="R12" s="87">
        <v>38534</v>
      </c>
      <c r="S12" s="88">
        <v>38534</v>
      </c>
      <c r="T12" s="90" t="s">
        <v>21</v>
      </c>
      <c r="U12" s="74"/>
    </row>
    <row r="13" spans="1:21" ht="35.1" customHeight="1" x14ac:dyDescent="0.25">
      <c r="A13" s="9">
        <v>58841</v>
      </c>
      <c r="B13" s="22" t="s">
        <v>23</v>
      </c>
      <c r="C13" s="51">
        <v>45345</v>
      </c>
      <c r="D13" s="56">
        <v>90</v>
      </c>
      <c r="E13" s="53">
        <f>H11</f>
        <v>30863</v>
      </c>
      <c r="F13" s="13"/>
      <c r="G13" s="5"/>
      <c r="H13" s="5"/>
      <c r="I13" s="5"/>
      <c r="J13" s="5"/>
      <c r="K13" s="5"/>
      <c r="L13" s="5"/>
      <c r="M13" s="5"/>
      <c r="N13" s="5"/>
      <c r="O13" s="5"/>
      <c r="P13" s="65">
        <f>E13</f>
        <v>30863</v>
      </c>
      <c r="Q13" s="71"/>
      <c r="R13" s="87">
        <v>27433</v>
      </c>
      <c r="S13" s="88">
        <v>27433</v>
      </c>
      <c r="T13" s="90" t="s">
        <v>24</v>
      </c>
      <c r="U13" s="74"/>
    </row>
    <row r="14" spans="1:21" ht="35.1" customHeight="1" x14ac:dyDescent="0.25">
      <c r="A14" s="9">
        <v>58841</v>
      </c>
      <c r="B14" s="22"/>
      <c r="C14" s="21"/>
      <c r="D14" s="23"/>
      <c r="E14" s="5"/>
      <c r="F14" s="13"/>
      <c r="G14" s="5"/>
      <c r="H14" s="5"/>
      <c r="I14" s="5"/>
      <c r="J14" s="5"/>
      <c r="K14" s="5"/>
      <c r="L14" s="5"/>
      <c r="M14" s="5"/>
      <c r="N14" s="5"/>
      <c r="O14" s="5"/>
      <c r="P14" s="66"/>
      <c r="Q14" s="70"/>
      <c r="R14" s="87">
        <v>46120</v>
      </c>
      <c r="S14" s="88">
        <v>46120</v>
      </c>
      <c r="T14" s="90" t="s">
        <v>28</v>
      </c>
      <c r="U14" s="74"/>
    </row>
    <row r="15" spans="1:21" ht="35.1" customHeight="1" x14ac:dyDescent="0.25">
      <c r="A15" s="9">
        <v>58841</v>
      </c>
      <c r="B15" s="22"/>
      <c r="C15" s="21"/>
      <c r="D15" s="23"/>
      <c r="E15" s="5"/>
      <c r="F15" s="13"/>
      <c r="G15" s="5"/>
      <c r="H15" s="5"/>
      <c r="I15" s="5"/>
      <c r="J15" s="5"/>
      <c r="K15" s="5"/>
      <c r="L15" s="5"/>
      <c r="M15" s="5"/>
      <c r="N15" s="5"/>
      <c r="O15" s="5"/>
      <c r="P15" s="67"/>
      <c r="Q15" s="70"/>
      <c r="R15" s="87">
        <v>79200</v>
      </c>
      <c r="S15" s="88">
        <v>79200</v>
      </c>
      <c r="T15" s="90" t="s">
        <v>27</v>
      </c>
      <c r="U15" s="74"/>
    </row>
    <row r="16" spans="1:21" ht="35.1" customHeight="1" thickBot="1" x14ac:dyDescent="0.3">
      <c r="A16" s="9">
        <v>58841</v>
      </c>
      <c r="B16" s="22"/>
      <c r="C16" s="21"/>
      <c r="D16" s="23"/>
      <c r="E16" s="5"/>
      <c r="F16" s="13"/>
      <c r="G16" s="5"/>
      <c r="H16" s="5"/>
      <c r="I16" s="5"/>
      <c r="J16" s="5"/>
      <c r="K16" s="5"/>
      <c r="L16" s="5"/>
      <c r="M16" s="5"/>
      <c r="N16" s="5"/>
      <c r="O16" s="5"/>
      <c r="P16" s="67"/>
      <c r="Q16" s="70"/>
      <c r="R16" s="91">
        <v>30863</v>
      </c>
      <c r="S16" s="92">
        <v>30863</v>
      </c>
      <c r="T16" s="93" t="s">
        <v>33</v>
      </c>
      <c r="U16" s="75"/>
    </row>
    <row r="17" spans="1:21" ht="35.1" customHeight="1" thickBot="1" x14ac:dyDescent="0.3">
      <c r="A17" s="48"/>
      <c r="B17" s="26"/>
      <c r="C17" s="26"/>
      <c r="D17" s="26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80"/>
      <c r="Q17" s="81"/>
      <c r="R17" s="82"/>
      <c r="S17" s="24"/>
      <c r="T17" s="25"/>
      <c r="U17" s="83"/>
    </row>
    <row r="18" spans="1:21" ht="35.1" customHeight="1" thickBot="1" x14ac:dyDescent="0.3">
      <c r="A18" s="49"/>
      <c r="B18" s="41"/>
      <c r="C18" s="41"/>
      <c r="D18" s="41"/>
      <c r="E18" s="41"/>
      <c r="F18" s="41"/>
      <c r="G18" s="41"/>
      <c r="H18" s="41"/>
      <c r="I18" s="41"/>
      <c r="J18" s="41"/>
      <c r="K18" s="42">
        <f t="shared" ref="K18:P18" si="0">SUM(K8:K17)</f>
        <v>32088.025000000001</v>
      </c>
      <c r="L18" s="42">
        <f t="shared" si="0"/>
        <v>64176.05</v>
      </c>
      <c r="M18" s="42">
        <f t="shared" si="0"/>
        <v>64176.05</v>
      </c>
      <c r="N18" s="42">
        <f t="shared" si="0"/>
        <v>115517</v>
      </c>
      <c r="O18" s="42">
        <f t="shared" si="0"/>
        <v>123699</v>
      </c>
      <c r="P18" s="42">
        <f t="shared" si="0"/>
        <v>466721</v>
      </c>
      <c r="Q18" s="58"/>
      <c r="R18" s="43"/>
      <c r="S18" s="28"/>
      <c r="T18" s="27"/>
    </row>
    <row r="19" spans="1:21" ht="35.1" customHeight="1" thickBot="1" x14ac:dyDescent="0.3">
      <c r="A19" s="50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34"/>
      <c r="P19" s="35"/>
      <c r="Q19" s="59"/>
      <c r="R19" s="36"/>
      <c r="S19" s="42">
        <f>SUM(S8:S18)</f>
        <v>653339</v>
      </c>
      <c r="T19" s="44" t="s">
        <v>25</v>
      </c>
    </row>
    <row r="20" spans="1:21" ht="35.1" customHeight="1" thickBot="1" x14ac:dyDescent="0.3">
      <c r="S20" s="37">
        <f>P18-S19</f>
        <v>-186618</v>
      </c>
      <c r="T20" s="33" t="s">
        <v>26</v>
      </c>
    </row>
    <row r="22" spans="1:21" ht="35.1" customHeight="1" thickBot="1" x14ac:dyDescent="0.3"/>
    <row r="23" spans="1:21" ht="35.1" customHeight="1" thickBot="1" x14ac:dyDescent="0.3">
      <c r="N23" s="109" t="s">
        <v>17</v>
      </c>
      <c r="O23" s="110"/>
      <c r="P23" s="111"/>
      <c r="Q23" s="60"/>
      <c r="R23"/>
    </row>
    <row r="24" spans="1:21" ht="35.1" customHeight="1" thickBot="1" x14ac:dyDescent="0.3">
      <c r="N24" s="112" t="s">
        <v>60</v>
      </c>
      <c r="O24" s="113"/>
      <c r="P24" s="114"/>
      <c r="Q24" s="61"/>
      <c r="R24"/>
    </row>
    <row r="25" spans="1:21" ht="35.1" customHeight="1" thickBot="1" x14ac:dyDescent="0.3">
      <c r="N25" s="115" t="s">
        <v>31</v>
      </c>
      <c r="O25" s="116"/>
      <c r="P25" s="38">
        <f>K18+L18+M18</f>
        <v>160440.125</v>
      </c>
      <c r="Q25" s="62"/>
      <c r="R25"/>
    </row>
    <row r="26" spans="1:21" ht="35.1" customHeight="1" thickBot="1" x14ac:dyDescent="0.3">
      <c r="N26" s="115" t="s">
        <v>29</v>
      </c>
      <c r="O26" s="116"/>
      <c r="P26" s="38">
        <f>K17</f>
        <v>0</v>
      </c>
      <c r="Q26" s="62"/>
      <c r="R26"/>
    </row>
    <row r="27" spans="1:21" ht="35.1" customHeight="1" thickBot="1" x14ac:dyDescent="0.3">
      <c r="N27" s="107" t="s">
        <v>30</v>
      </c>
      <c r="O27" s="108"/>
      <c r="P27" s="39">
        <f>S20</f>
        <v>-186618</v>
      </c>
      <c r="Q27" s="62"/>
      <c r="R27"/>
    </row>
    <row r="28" spans="1:21" ht="35.1" customHeight="1" thickBot="1" x14ac:dyDescent="0.3">
      <c r="N28" s="107" t="s">
        <v>32</v>
      </c>
      <c r="O28" s="108"/>
      <c r="P28" s="39">
        <f>N18-P10-P12-P13</f>
        <v>0</v>
      </c>
      <c r="Q28" s="62"/>
      <c r="R28"/>
    </row>
    <row r="29" spans="1:21" ht="35.1" customHeight="1" thickBot="1" x14ac:dyDescent="0.3">
      <c r="N29" s="107" t="s">
        <v>34</v>
      </c>
      <c r="O29" s="108"/>
      <c r="P29" s="39">
        <f>O18</f>
        <v>123699</v>
      </c>
      <c r="Q29" s="62"/>
    </row>
    <row r="36" spans="6:12" ht="35.1" customHeight="1" x14ac:dyDescent="0.25">
      <c r="F36" s="14" t="s">
        <v>8</v>
      </c>
      <c r="G36" s="14" t="s">
        <v>9</v>
      </c>
      <c r="H36" s="14" t="s">
        <v>7</v>
      </c>
      <c r="I36" s="14" t="s">
        <v>10</v>
      </c>
      <c r="J36" s="14" t="s">
        <v>11</v>
      </c>
      <c r="K36" s="14" t="s">
        <v>12</v>
      </c>
    </row>
    <row r="37" spans="6:12" ht="35.1" customHeight="1" x14ac:dyDescent="0.25">
      <c r="F37" s="11" t="s">
        <v>3</v>
      </c>
      <c r="G37" s="16">
        <v>39.119999999999997</v>
      </c>
      <c r="H37" s="16">
        <v>353.28</v>
      </c>
      <c r="I37" s="16">
        <f>H37-G37</f>
        <v>314.15999999999997</v>
      </c>
      <c r="J37" s="16">
        <v>50</v>
      </c>
      <c r="K37" s="14">
        <f>J37*I37</f>
        <v>15707.999999999998</v>
      </c>
    </row>
    <row r="38" spans="6:12" ht="35.1" customHeight="1" x14ac:dyDescent="0.25">
      <c r="F38" s="11" t="s">
        <v>16</v>
      </c>
      <c r="G38" s="16">
        <v>39.119999999999997</v>
      </c>
      <c r="H38" s="16">
        <v>353.28</v>
      </c>
      <c r="I38" s="16">
        <f>H38-G38</f>
        <v>314.15999999999997</v>
      </c>
      <c r="J38" s="16">
        <v>200</v>
      </c>
      <c r="K38" s="14">
        <f>J38*I38</f>
        <v>62831.999999999993</v>
      </c>
    </row>
    <row r="39" spans="6:12" ht="35.1" customHeight="1" x14ac:dyDescent="0.25">
      <c r="F39" s="11" t="s">
        <v>4</v>
      </c>
      <c r="G39" s="16">
        <v>2429</v>
      </c>
      <c r="H39" s="16">
        <v>2726.1</v>
      </c>
      <c r="I39" s="16">
        <f>H39-G39</f>
        <v>297.09999999999991</v>
      </c>
      <c r="J39" s="16">
        <v>85</v>
      </c>
      <c r="K39" s="14">
        <f t="shared" ref="K39:K45" si="1">J39*I39</f>
        <v>25253.499999999993</v>
      </c>
    </row>
    <row r="40" spans="6:12" ht="35.1" customHeight="1" x14ac:dyDescent="0.25">
      <c r="F40" s="11" t="s">
        <v>5</v>
      </c>
      <c r="G40" s="16">
        <v>440</v>
      </c>
      <c r="H40" s="16">
        <v>503.8</v>
      </c>
      <c r="I40" s="16">
        <f t="shared" ref="I40:I41" si="2">H40-G40</f>
        <v>63.800000000000011</v>
      </c>
      <c r="J40" s="16">
        <v>95</v>
      </c>
      <c r="K40" s="14">
        <f t="shared" si="1"/>
        <v>6061.0000000000009</v>
      </c>
    </row>
    <row r="41" spans="6:12" ht="35.1" customHeight="1" x14ac:dyDescent="0.25">
      <c r="F41" s="11" t="s">
        <v>6</v>
      </c>
      <c r="G41" s="17">
        <v>318</v>
      </c>
      <c r="H41" s="8">
        <v>526.5</v>
      </c>
      <c r="I41" s="16">
        <f t="shared" si="2"/>
        <v>208.5</v>
      </c>
      <c r="J41" s="17">
        <v>125</v>
      </c>
      <c r="K41" s="14">
        <f t="shared" si="1"/>
        <v>26062.5</v>
      </c>
    </row>
    <row r="42" spans="6:12" ht="35.1" customHeight="1" x14ac:dyDescent="0.25">
      <c r="F42" s="14"/>
      <c r="G42" s="14"/>
      <c r="H42" s="14"/>
      <c r="I42" s="14"/>
      <c r="J42" s="14"/>
      <c r="K42" s="14">
        <f t="shared" si="1"/>
        <v>0</v>
      </c>
    </row>
    <row r="43" spans="6:12" ht="35.1" customHeight="1" x14ac:dyDescent="0.25">
      <c r="K43" s="14">
        <f t="shared" si="1"/>
        <v>0</v>
      </c>
    </row>
    <row r="44" spans="6:12" ht="35.1" customHeight="1" x14ac:dyDescent="0.25">
      <c r="K44" s="14">
        <f t="shared" si="1"/>
        <v>0</v>
      </c>
    </row>
    <row r="45" spans="6:12" ht="35.1" customHeight="1" x14ac:dyDescent="0.25">
      <c r="K45" s="14">
        <f t="shared" si="1"/>
        <v>0</v>
      </c>
    </row>
    <row r="46" spans="6:12" ht="35.1" customHeight="1" x14ac:dyDescent="0.25">
      <c r="K46" s="15">
        <f>SUM(K37:K45)</f>
        <v>135916.99999999997</v>
      </c>
      <c r="L46" t="s">
        <v>13</v>
      </c>
    </row>
    <row r="47" spans="6:12" ht="35.1" customHeight="1" x14ac:dyDescent="0.25">
      <c r="H47" s="1">
        <f>273+80.25</f>
        <v>353.25</v>
      </c>
      <c r="K47" s="19">
        <f>O8</f>
        <v>21267</v>
      </c>
      <c r="L47" t="s">
        <v>14</v>
      </c>
    </row>
    <row r="48" spans="6:12" ht="35.1" customHeight="1" x14ac:dyDescent="0.25">
      <c r="K48" s="19">
        <f>K46-K47</f>
        <v>114649.99999999997</v>
      </c>
      <c r="L48" t="s">
        <v>15</v>
      </c>
    </row>
    <row r="49" spans="6:12" ht="35.1" customHeight="1" x14ac:dyDescent="0.25">
      <c r="G49" s="16"/>
      <c r="H49" s="16"/>
      <c r="I49" s="16"/>
      <c r="J49" s="16"/>
      <c r="K49" s="14"/>
    </row>
    <row r="50" spans="6:12" ht="35.1" customHeight="1" x14ac:dyDescent="0.25">
      <c r="G50" s="16"/>
      <c r="H50" s="16"/>
      <c r="I50" s="16"/>
      <c r="J50" s="16"/>
      <c r="K50" s="14"/>
    </row>
    <row r="51" spans="6:12" ht="35.1" customHeight="1" x14ac:dyDescent="0.25">
      <c r="G51" s="17"/>
      <c r="H51" s="8"/>
      <c r="I51" s="16"/>
      <c r="J51" s="17"/>
      <c r="K51" s="14"/>
    </row>
    <row r="52" spans="6:12" ht="35.1" customHeight="1" x14ac:dyDescent="0.25">
      <c r="F52" s="14"/>
      <c r="G52" s="14"/>
      <c r="H52" s="14"/>
      <c r="I52" s="14"/>
      <c r="J52" s="14"/>
      <c r="K52" s="14"/>
    </row>
    <row r="53" spans="6:12" ht="35.1" customHeight="1" x14ac:dyDescent="0.25">
      <c r="K53" s="14"/>
    </row>
    <row r="54" spans="6:12" ht="35.1" customHeight="1" x14ac:dyDescent="0.25">
      <c r="K54" s="14"/>
    </row>
    <row r="55" spans="6:12" ht="35.1" customHeight="1" x14ac:dyDescent="0.25">
      <c r="K55" s="14"/>
    </row>
    <row r="56" spans="6:12" ht="35.1" customHeight="1" x14ac:dyDescent="0.25">
      <c r="K56" s="15"/>
      <c r="L56"/>
    </row>
    <row r="57" spans="6:12" ht="35.1" customHeight="1" x14ac:dyDescent="0.25">
      <c r="K57" s="19"/>
      <c r="L57"/>
    </row>
    <row r="58" spans="6:12" ht="35.1" customHeight="1" x14ac:dyDescent="0.25">
      <c r="K58" s="19"/>
      <c r="L58"/>
    </row>
  </sheetData>
  <mergeCells count="7">
    <mergeCell ref="N28:O28"/>
    <mergeCell ref="N29:O29"/>
    <mergeCell ref="N23:P23"/>
    <mergeCell ref="N24:P24"/>
    <mergeCell ref="N25:O25"/>
    <mergeCell ref="N26:O26"/>
    <mergeCell ref="N27:O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2025-08-23T07:47:07Z</dcterms:modified>
</cp:coreProperties>
</file>