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B916FB1D-0035-4E4F-B32A-2073162DF6B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K8" i="1" l="1"/>
  <c r="J8" i="1"/>
  <c r="R9" i="1"/>
  <c r="S10" i="1"/>
  <c r="R10" i="1"/>
  <c r="R8" i="1" l="1"/>
  <c r="G10" i="1" l="1"/>
  <c r="H10" i="1" l="1"/>
  <c r="L10" i="1" s="1"/>
  <c r="K10" i="1"/>
  <c r="J10" i="1"/>
  <c r="H8" i="1"/>
  <c r="E9" i="1" s="1"/>
  <c r="E11" i="1" l="1"/>
  <c r="N11" i="1" s="1"/>
  <c r="I10" i="1"/>
  <c r="N10" i="1" s="1"/>
  <c r="L8" i="1"/>
  <c r="I8" i="1"/>
  <c r="N8" i="1" s="1"/>
  <c r="G9" i="1" l="1"/>
  <c r="I9" i="1" s="1"/>
  <c r="N9" i="1" s="1"/>
  <c r="W8" i="1" s="1"/>
</calcChain>
</file>

<file path=xl/sharedStrings.xml><?xml version="1.0" encoding="utf-8"?>
<sst xmlns="http://schemas.openxmlformats.org/spreadsheetml/2006/main" count="39" uniqueCount="36">
  <si>
    <t>Amount</t>
  </si>
  <si>
    <t>PAYMENT NOTE No.</t>
  </si>
  <si>
    <t>UTR</t>
  </si>
  <si>
    <t>SD (5%)</t>
  </si>
  <si>
    <t>Advance paid</t>
  </si>
  <si>
    <t>RIUP0081</t>
  </si>
  <si>
    <t>16-03-2024 NEFT/AXISP00481604510/RIUP23/5141/THAKUR JI INFRA PR/CBIN0280239 263200.00</t>
  </si>
  <si>
    <t>08-08-2024 NEFT/AXISP00526375818/RIUP24/0580/THAKUR JI INFRA PR/CBIN0280239 50400.00</t>
  </si>
  <si>
    <t>THAKUR JI INFRA PROJECTS</t>
  </si>
  <si>
    <t>08-10-2024 NEFT/AXISP00550880326/RIUP24/2056/THAKUR JI INFRA PR/CBIN0280239 250000.00</t>
  </si>
  <si>
    <t>30-10-2024 NEFT/AXISP00561390208/RIUP24/2351/THAKUR JI INFRA PR/CBIN0280239 70000.00</t>
  </si>
  <si>
    <t>ADV</t>
  </si>
  <si>
    <t>Excess Hold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</si>
  <si>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</si>
  <si>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</si>
  <si>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</si>
  <si>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</si>
  <si>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</si>
  <si>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</si>
  <si>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</si>
  <si>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</si>
  <si>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</si>
  <si>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</si>
  <si>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</si>
  <si>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</si>
  <si>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</si>
  <si>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</si>
  <si>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</si>
  <si>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</si>
  <si>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</si>
  <si>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</si>
  <si>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</si>
  <si>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</si>
  <si>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</si>
  <si>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GST Release Note</t>
  </si>
  <si>
    <t>BLOCK KHATAULI - Village CONSTRUCTION OF WATER RECHARGE UNIT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</si>
</sst>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vertical="center"/>
    </xf>
    <xf numFmtId="43" fontId="0" fillId="0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43" fontId="2" fillId="0" borderId="3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1" applyNumberFormat="1" applyFont="1" applyFill="1" applyBorder="1" applyAlignment="1">
      <alignment vertical="center"/>
    </xf>
    <xf numFmtId="43" fontId="2" fillId="0" borderId="4" xfId="1" applyNumberFormat="1" applyFont="1" applyFill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43" fontId="0" fillId="0" borderId="0" xfId="0" applyNumberFormat="1" applyAlignment="1">
      <alignment vertical="center"/>
    </xf>
    <xf numFmtId="0" fontId="2" fillId="0" borderId="5" xfId="0" applyFont="1" applyBorder="1" applyAlignment="1">
      <alignment horizontal="center" vertical="center"/>
    </xf>
    <xf numFmtId="43" fontId="2" fillId="0" borderId="5" xfId="1" applyNumberFormat="1" applyFont="1" applyFill="1" applyBorder="1" applyAlignment="1">
      <alignment horizontal="right" vertical="center"/>
    </xf>
    <xf numFmtId="43" fontId="2" fillId="0" borderId="5" xfId="1" applyNumberFormat="1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43" fontId="0" fillId="0" borderId="5" xfId="0" applyNumberFormat="1" applyBorder="1" applyAlignment="1">
      <alignment vertical="center"/>
    </xf>
    <xf numFmtId="43" fontId="2" fillId="0" borderId="9" xfId="1" applyNumberFormat="1" applyFont="1" applyFill="1" applyBorder="1" applyAlignment="1">
      <alignment vertical="center"/>
    </xf>
    <xf numFmtId="43" fontId="3" fillId="0" borderId="9" xfId="1" applyNumberFormat="1" applyFont="1" applyFill="1" applyBorder="1" applyAlignment="1">
      <alignment vertical="center"/>
    </xf>
    <xf numFmtId="9" fontId="2" fillId="0" borderId="4" xfId="1" applyNumberFormat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43" fontId="4" fillId="0" borderId="7" xfId="1" applyNumberFormat="1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43" fontId="4" fillId="0" borderId="8" xfId="0" applyNumberFormat="1" applyFont="1" applyBorder="1" applyAlignment="1">
      <alignment vertical="center"/>
    </xf>
    <xf numFmtId="43" fontId="4" fillId="0" borderId="11" xfId="1" applyNumberFormat="1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43" fontId="4" fillId="0" borderId="12" xfId="0" applyNumberFormat="1" applyFont="1" applyBorder="1" applyAlignment="1">
      <alignment vertical="center"/>
    </xf>
    <xf numFmtId="43" fontId="4" fillId="0" borderId="13" xfId="1" applyNumberFormat="1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43" fontId="4" fillId="0" borderId="14" xfId="0" applyNumberFormat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Font="1"/>
    <xf numFmtId="0" fontId="4" fillId="4" borderId="9" xfId="0" applyFont="1" applyFill="1" applyBorder="1" applyAlignment="1">
      <alignment vertical="center"/>
    </xf>
    <xf numFmtId="0" fontId="4" fillId="4" borderId="9" xfId="0" applyFont="1" applyFill="1" applyBorder="1" applyAlignment="1">
      <alignment horizontal="center" vertical="center" wrapText="1"/>
    </xf>
    <xf numFmtId="14" fontId="4" fillId="4" borderId="9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43" fontId="5" fillId="4" borderId="9" xfId="1" applyNumberFormat="1" applyFont="1" applyFill="1" applyBorder="1" applyAlignment="1">
      <alignment horizontal="center" vertical="center"/>
    </xf>
    <xf numFmtId="43" fontId="4" fillId="4" borderId="9" xfId="1" applyNumberFormat="1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43" fontId="4" fillId="0" borderId="2" xfId="1" applyNumberFormat="1" applyFont="1" applyFill="1" applyBorder="1" applyAlignment="1">
      <alignment horizontal="center" vertical="center"/>
    </xf>
    <xf numFmtId="43" fontId="4" fillId="0" borderId="6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zoomScale="115" zoomScaleNormal="115" workbookViewId="0">
      <selection activeCell="A12" sqref="A12:A15"/>
    </sheetView>
  </sheetViews>
  <sheetFormatPr defaultColWidth="9" defaultRowHeight="14.4" x14ac:dyDescent="0.3"/>
  <cols>
    <col min="1" max="1" width="10.6640625" style="1" customWidth="1"/>
    <col min="2" max="2" width="48.109375" style="1" customWidth="1"/>
    <col min="3" max="3" width="11.88671875" style="1" bestFit="1" customWidth="1"/>
    <col min="4" max="4" width="10" style="1" bestFit="1" customWidth="1"/>
    <col min="5" max="5" width="12.33203125" style="1" bestFit="1" customWidth="1"/>
    <col min="6" max="6" width="6.5546875" style="1" bestFit="1" customWidth="1"/>
    <col min="7" max="7" width="15.88671875" style="1" bestFit="1" customWidth="1"/>
    <col min="8" max="8" width="10.6640625" style="2" bestFit="1" customWidth="1"/>
    <col min="9" max="9" width="16.88671875" style="2" bestFit="1" customWidth="1"/>
    <col min="10" max="10" width="10.6640625" style="1" bestFit="1" customWidth="1"/>
    <col min="11" max="11" width="13" style="1" bestFit="1" customWidth="1"/>
    <col min="12" max="12" width="13.6640625" style="1" bestFit="1" customWidth="1"/>
    <col min="13" max="13" width="13.6640625" style="1" customWidth="1"/>
    <col min="14" max="14" width="13.6640625" style="1" bestFit="1" customWidth="1"/>
    <col min="15" max="15" width="12.33203125" style="1" bestFit="1" customWidth="1"/>
    <col min="16" max="16" width="13" style="1" customWidth="1"/>
    <col min="17" max="17" width="11.88671875" style="1" bestFit="1" customWidth="1"/>
    <col min="18" max="18" width="12.88671875" style="1" customWidth="1"/>
    <col min="19" max="19" width="11.6640625" style="1" customWidth="1"/>
    <col min="20" max="20" width="9.33203125" style="1" customWidth="1"/>
    <col min="21" max="21" width="16.5546875" style="1" bestFit="1" customWidth="1"/>
    <col min="22" max="22" width="88.33203125" style="1" bestFit="1" customWidth="1"/>
    <col min="23" max="23" width="13" style="1" bestFit="1" customWidth="1"/>
    <col min="24" max="16384" width="9" style="1"/>
  </cols>
  <sheetData>
    <row r="1" spans="1:23" x14ac:dyDescent="0.3">
      <c r="A1" s="41" t="s">
        <v>13</v>
      </c>
      <c r="B1" s="1" t="s">
        <v>8</v>
      </c>
    </row>
    <row r="2" spans="1:23" x14ac:dyDescent="0.3">
      <c r="A2" s="41" t="s">
        <v>14</v>
      </c>
      <c r="B2" s="42" t="s">
        <v>17</v>
      </c>
    </row>
    <row r="3" spans="1:23" x14ac:dyDescent="0.3">
      <c r="A3" s="41" t="s">
        <v>15</v>
      </c>
      <c r="B3" s="42" t="s">
        <v>18</v>
      </c>
    </row>
    <row r="4" spans="1:23" ht="15" thickBot="1" x14ac:dyDescent="0.35">
      <c r="A4" s="41" t="s">
        <v>16</v>
      </c>
      <c r="B4" s="42" t="s">
        <v>18</v>
      </c>
      <c r="H4" s="3"/>
      <c r="I4" s="3"/>
    </row>
    <row r="5" spans="1:23" ht="43.2" x14ac:dyDescent="0.3">
      <c r="A5" s="43" t="s">
        <v>19</v>
      </c>
      <c r="B5" s="44" t="s">
        <v>20</v>
      </c>
      <c r="C5" s="45" t="s">
        <v>21</v>
      </c>
      <c r="D5" s="46" t="s">
        <v>22</v>
      </c>
      <c r="E5" s="44" t="s">
        <v>23</v>
      </c>
      <c r="F5" s="44" t="s">
        <v>24</v>
      </c>
      <c r="G5" s="46" t="s">
        <v>25</v>
      </c>
      <c r="H5" s="47" t="s">
        <v>26</v>
      </c>
      <c r="I5" s="48" t="s">
        <v>0</v>
      </c>
      <c r="J5" s="44" t="s">
        <v>27</v>
      </c>
      <c r="K5" s="44" t="s">
        <v>28</v>
      </c>
      <c r="L5" s="5" t="s">
        <v>29</v>
      </c>
      <c r="M5" s="5" t="s">
        <v>12</v>
      </c>
      <c r="N5" s="5" t="s">
        <v>30</v>
      </c>
      <c r="O5" s="5"/>
      <c r="P5" s="5" t="s">
        <v>1</v>
      </c>
      <c r="Q5" s="44" t="s">
        <v>31</v>
      </c>
      <c r="R5" s="44" t="s">
        <v>32</v>
      </c>
      <c r="S5" s="5" t="s">
        <v>3</v>
      </c>
      <c r="T5" s="5" t="s">
        <v>4</v>
      </c>
      <c r="U5" s="44" t="s">
        <v>33</v>
      </c>
      <c r="V5" s="44" t="s">
        <v>2</v>
      </c>
      <c r="W5" s="39" t="s">
        <v>11</v>
      </c>
    </row>
    <row r="6" spans="1:23" ht="15" thickBot="1" x14ac:dyDescent="0.35">
      <c r="A6" s="15"/>
      <c r="B6" s="13"/>
      <c r="C6" s="13"/>
      <c r="D6" s="13"/>
      <c r="E6" s="13"/>
      <c r="F6" s="13"/>
      <c r="G6" s="13"/>
      <c r="H6" s="24">
        <v>0.18</v>
      </c>
      <c r="I6" s="13"/>
      <c r="J6" s="24">
        <v>0.01</v>
      </c>
      <c r="K6" s="24">
        <v>0.05</v>
      </c>
      <c r="L6" s="24">
        <v>0.18</v>
      </c>
      <c r="M6" s="24"/>
      <c r="N6" s="13"/>
      <c r="O6" s="25"/>
      <c r="P6" s="13"/>
      <c r="Q6" s="13"/>
      <c r="R6" s="24">
        <v>0.02</v>
      </c>
      <c r="S6" s="24">
        <v>0.05</v>
      </c>
      <c r="T6" s="13"/>
      <c r="U6" s="13"/>
      <c r="V6" s="13"/>
      <c r="W6" s="15"/>
    </row>
    <row r="7" spans="1:23" x14ac:dyDescent="0.3">
      <c r="A7" s="26"/>
      <c r="B7" s="27"/>
      <c r="C7" s="27"/>
      <c r="D7" s="27"/>
      <c r="E7" s="27"/>
      <c r="F7" s="27"/>
      <c r="G7" s="27"/>
      <c r="H7" s="28"/>
      <c r="I7" s="27"/>
      <c r="J7" s="28"/>
      <c r="K7" s="28"/>
      <c r="L7" s="28"/>
      <c r="M7" s="28"/>
      <c r="N7" s="27"/>
      <c r="O7" s="29"/>
      <c r="P7" s="27"/>
      <c r="Q7" s="27"/>
      <c r="R7" s="28"/>
      <c r="S7" s="28"/>
      <c r="T7" s="27"/>
      <c r="U7" s="27"/>
      <c r="V7" s="27"/>
      <c r="W7" s="26"/>
    </row>
    <row r="8" spans="1:23" ht="26.4" x14ac:dyDescent="0.3">
      <c r="A8" s="6">
        <v>61817</v>
      </c>
      <c r="B8" s="9" t="s">
        <v>35</v>
      </c>
      <c r="C8" s="10">
        <v>45346</v>
      </c>
      <c r="D8" s="11">
        <v>19</v>
      </c>
      <c r="E8" s="7">
        <v>280000</v>
      </c>
      <c r="F8" s="7"/>
      <c r="G8" s="7">
        <f>ROUND(E8-F8,0)</f>
        <v>280000</v>
      </c>
      <c r="H8" s="7">
        <f>ROUND(G8*H6,0)</f>
        <v>50400</v>
      </c>
      <c r="I8" s="7">
        <f>G8+H8</f>
        <v>330400</v>
      </c>
      <c r="J8" s="7">
        <f>ROUND(G8*$J$6,)</f>
        <v>2800</v>
      </c>
      <c r="K8" s="7">
        <f>ROUND(G8*$K$6,)</f>
        <v>14000</v>
      </c>
      <c r="L8" s="7">
        <f>H8</f>
        <v>50400</v>
      </c>
      <c r="M8" s="7">
        <v>131600</v>
      </c>
      <c r="N8" s="7">
        <f>ROUND(I8-SUM(J8:M8),0)</f>
        <v>131600</v>
      </c>
      <c r="O8" s="40">
        <v>61817</v>
      </c>
      <c r="P8" s="7" t="s">
        <v>5</v>
      </c>
      <c r="Q8" s="7">
        <v>150000</v>
      </c>
      <c r="R8" s="7">
        <f>Q8*R6</f>
        <v>3000</v>
      </c>
      <c r="S8" s="7">
        <v>0</v>
      </c>
      <c r="T8" s="7">
        <v>0</v>
      </c>
      <c r="U8" s="7">
        <v>263200</v>
      </c>
      <c r="V8" s="6" t="s">
        <v>6</v>
      </c>
      <c r="W8" s="21">
        <f>SUM(N8:N14)-SUM(U8:U14)</f>
        <v>-178600</v>
      </c>
    </row>
    <row r="9" spans="1:23" x14ac:dyDescent="0.3">
      <c r="A9" s="6">
        <v>61817</v>
      </c>
      <c r="B9" s="9" t="s">
        <v>34</v>
      </c>
      <c r="C9" s="10"/>
      <c r="D9" s="11">
        <v>19</v>
      </c>
      <c r="E9" s="7">
        <f>H8</f>
        <v>50400</v>
      </c>
      <c r="F9" s="7"/>
      <c r="G9" s="7">
        <f>E9-F9</f>
        <v>50400</v>
      </c>
      <c r="H9" s="7">
        <v>0</v>
      </c>
      <c r="I9" s="7">
        <f>G9+H9</f>
        <v>50400</v>
      </c>
      <c r="J9" s="7">
        <v>0</v>
      </c>
      <c r="K9" s="7">
        <v>0</v>
      </c>
      <c r="L9" s="7">
        <v>0</v>
      </c>
      <c r="M9" s="7"/>
      <c r="N9" s="7">
        <f>ROUND(I9-SUM(J9:L9),0)</f>
        <v>50400</v>
      </c>
      <c r="O9" s="8"/>
      <c r="P9" s="7"/>
      <c r="Q9" s="7"/>
      <c r="R9" s="7">
        <f>ROUND(Q9*R6,0)</f>
        <v>0</v>
      </c>
      <c r="S9" s="7">
        <v>0</v>
      </c>
      <c r="T9" s="7">
        <v>0</v>
      </c>
      <c r="U9" s="7">
        <v>50400</v>
      </c>
      <c r="V9" s="6" t="s">
        <v>7</v>
      </c>
      <c r="W9" s="6"/>
    </row>
    <row r="10" spans="1:23" ht="26.4" x14ac:dyDescent="0.3">
      <c r="A10" s="6">
        <v>61817</v>
      </c>
      <c r="B10" s="9" t="s">
        <v>35</v>
      </c>
      <c r="C10" s="10">
        <v>45473</v>
      </c>
      <c r="D10" s="11">
        <v>2</v>
      </c>
      <c r="E10" s="7">
        <v>420000</v>
      </c>
      <c r="F10" s="7"/>
      <c r="G10" s="7">
        <f>E10-F10</f>
        <v>420000</v>
      </c>
      <c r="H10" s="7">
        <f>G10*18%</f>
        <v>75600</v>
      </c>
      <c r="I10" s="7">
        <f>G10+H10</f>
        <v>495600</v>
      </c>
      <c r="J10" s="7">
        <f>J6*G10</f>
        <v>4200</v>
      </c>
      <c r="K10" s="7">
        <f>G10*K6</f>
        <v>21000</v>
      </c>
      <c r="L10" s="7">
        <f>H10</f>
        <v>75600</v>
      </c>
      <c r="M10" s="7">
        <v>197400</v>
      </c>
      <c r="N10" s="7">
        <f>I10-SUM(J10:M10)</f>
        <v>197400</v>
      </c>
      <c r="O10" s="8"/>
      <c r="P10" s="7"/>
      <c r="Q10" s="7"/>
      <c r="R10" s="7">
        <f>Q10*R6</f>
        <v>0</v>
      </c>
      <c r="S10" s="7">
        <f>Q10*S6</f>
        <v>0</v>
      </c>
      <c r="T10" s="7"/>
      <c r="U10" s="7">
        <v>250000</v>
      </c>
      <c r="V10" s="6" t="s">
        <v>9</v>
      </c>
      <c r="W10" s="6"/>
    </row>
    <row r="11" spans="1:23" x14ac:dyDescent="0.3">
      <c r="A11" s="6">
        <v>61817</v>
      </c>
      <c r="B11" s="9" t="s">
        <v>34</v>
      </c>
      <c r="C11" s="12"/>
      <c r="D11" s="11">
        <v>2</v>
      </c>
      <c r="E11" s="7">
        <f>L10</f>
        <v>75600</v>
      </c>
      <c r="F11" s="7"/>
      <c r="G11" s="7"/>
      <c r="H11" s="7"/>
      <c r="I11" s="7"/>
      <c r="J11" s="7"/>
      <c r="K11" s="7"/>
      <c r="L11" s="7"/>
      <c r="M11" s="7"/>
      <c r="N11" s="7">
        <f>E11</f>
        <v>75600</v>
      </c>
      <c r="O11" s="8"/>
      <c r="P11" s="7"/>
      <c r="Q11" s="7"/>
      <c r="R11" s="7"/>
      <c r="S11" s="7"/>
      <c r="T11" s="7"/>
      <c r="U11" s="7">
        <v>70000</v>
      </c>
      <c r="V11" s="6" t="s">
        <v>10</v>
      </c>
      <c r="W11" s="6"/>
    </row>
    <row r="12" spans="1:23" x14ac:dyDescent="0.3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8"/>
      <c r="P12" s="7"/>
      <c r="Q12" s="7"/>
      <c r="R12" s="7"/>
      <c r="S12" s="7"/>
      <c r="T12" s="7"/>
      <c r="U12" s="7"/>
      <c r="V12" s="6"/>
      <c r="W12" s="6"/>
    </row>
    <row r="13" spans="1:23" x14ac:dyDescent="0.3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7"/>
      <c r="Q13" s="7"/>
      <c r="R13" s="7"/>
      <c r="S13" s="7"/>
      <c r="T13" s="7"/>
      <c r="U13" s="7"/>
      <c r="V13" s="6"/>
      <c r="W13" s="6"/>
    </row>
    <row r="14" spans="1:23" x14ac:dyDescent="0.3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  <c r="P14" s="7"/>
      <c r="Q14" s="7"/>
      <c r="R14" s="7"/>
      <c r="S14" s="7"/>
      <c r="T14" s="7"/>
      <c r="U14" s="7"/>
      <c r="V14" s="6"/>
      <c r="W14" s="6"/>
    </row>
    <row r="15" spans="1:23" ht="15" thickBot="1" x14ac:dyDescent="0.35">
      <c r="A15" s="6"/>
      <c r="B15" s="17"/>
      <c r="C15" s="17"/>
      <c r="D15" s="17"/>
      <c r="E15" s="18"/>
      <c r="F15" s="18"/>
      <c r="G15" s="18"/>
      <c r="H15" s="19"/>
      <c r="I15" s="19"/>
      <c r="J15" s="19"/>
      <c r="K15" s="19"/>
      <c r="L15" s="19"/>
      <c r="M15" s="19"/>
      <c r="N15" s="19"/>
      <c r="O15" s="20"/>
      <c r="P15" s="19"/>
      <c r="Q15" s="19"/>
      <c r="R15" s="19"/>
      <c r="S15" s="19"/>
      <c r="T15" s="19"/>
      <c r="U15" s="19"/>
      <c r="V15" s="19"/>
      <c r="W15" s="6"/>
    </row>
    <row r="16" spans="1:23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2"/>
      <c r="W16" s="4"/>
    </row>
    <row r="17" spans="1:23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6"/>
    </row>
    <row r="18" spans="1:23" ht="15" thickBot="1" x14ac:dyDescent="0.3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4"/>
      <c r="T18" s="13"/>
      <c r="U18" s="14"/>
      <c r="V18" s="13"/>
      <c r="W18" s="15"/>
    </row>
    <row r="20" spans="1:23" ht="15" thickBot="1" x14ac:dyDescent="0.35"/>
    <row r="21" spans="1:23" ht="15" thickBot="1" x14ac:dyDescent="0.35">
      <c r="I21" s="52"/>
      <c r="J21" s="53"/>
      <c r="K21" s="54"/>
      <c r="O21" s="16"/>
    </row>
    <row r="22" spans="1:23" ht="15" thickBot="1" x14ac:dyDescent="0.35">
      <c r="I22" s="49"/>
      <c r="J22" s="50"/>
      <c r="K22" s="51"/>
      <c r="O22" s="16"/>
    </row>
    <row r="23" spans="1:23" x14ac:dyDescent="0.3">
      <c r="I23" s="36"/>
      <c r="J23" s="37"/>
      <c r="K23" s="38"/>
    </row>
    <row r="24" spans="1:23" x14ac:dyDescent="0.3">
      <c r="I24" s="33"/>
      <c r="J24" s="34"/>
      <c r="K24" s="35"/>
    </row>
    <row r="25" spans="1:23" ht="15" thickBot="1" x14ac:dyDescent="0.35">
      <c r="I25" s="30"/>
      <c r="J25" s="31"/>
      <c r="K25" s="32"/>
    </row>
    <row r="26" spans="1:23" ht="15" thickBot="1" x14ac:dyDescent="0.35">
      <c r="I26" s="30"/>
      <c r="J26" s="31"/>
      <c r="K26" s="32"/>
    </row>
  </sheetData>
  <mergeCells count="2">
    <mergeCell ref="I22:K22"/>
    <mergeCell ref="I21:K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2025-06-26T07:24:06Z</dcterms:modified>
</cp:coreProperties>
</file>