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correct pratikasha\"/>
    </mc:Choice>
  </mc:AlternateContent>
  <xr:revisionPtr revIDLastSave="0" documentId="13_ncr:1_{ED0605FA-D178-42B2-9E84-AB2F33673483}" xr6:coauthVersionLast="47" xr6:coauthVersionMax="47" xr10:uidLastSave="{00000000-0000-0000-0000-000000000000}"/>
  <bookViews>
    <workbookView xWindow="0" yWindow="768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3" i="1" l="1"/>
  <c r="O17" i="1"/>
  <c r="G10" i="1"/>
  <c r="K10" i="1" s="1"/>
  <c r="T17" i="1"/>
  <c r="Q7" i="1"/>
  <c r="H10" i="1" l="1"/>
  <c r="I10" i="1" s="1"/>
  <c r="M10" i="1"/>
  <c r="L10" i="1"/>
  <c r="J10" i="1"/>
  <c r="N10" i="1"/>
  <c r="G9" i="1"/>
  <c r="P10" i="1" l="1"/>
  <c r="H9" i="1"/>
  <c r="M9" i="1"/>
  <c r="I9" i="1"/>
  <c r="L9" i="1"/>
  <c r="K9" i="1"/>
  <c r="J9" i="1"/>
  <c r="N9" i="1"/>
  <c r="E12" i="1" s="1"/>
  <c r="P12" i="1" s="1"/>
  <c r="M8" i="1"/>
  <c r="M17" i="1" s="1"/>
  <c r="L8" i="1"/>
  <c r="K8" i="1"/>
  <c r="K17" i="1" s="1"/>
  <c r="J8" i="1"/>
  <c r="G8" i="1"/>
  <c r="N8" i="1" s="1"/>
  <c r="L17" i="1" l="1"/>
  <c r="M22" i="1" s="1"/>
  <c r="N17" i="1"/>
  <c r="E11" i="1"/>
  <c r="P11" i="1" s="1"/>
  <c r="P9" i="1"/>
  <c r="H8" i="1"/>
  <c r="P17" i="1" l="1"/>
  <c r="T18" i="1" s="1"/>
  <c r="M24" i="1" s="1"/>
  <c r="M26" i="1"/>
</calcChain>
</file>

<file path=xl/sharedStrings.xml><?xml version="1.0" encoding="utf-8"?>
<sst xmlns="http://schemas.openxmlformats.org/spreadsheetml/2006/main" count="53" uniqueCount="49">
  <si>
    <t>Amount</t>
  </si>
  <si>
    <t>PAYMENT NOTE No.</t>
  </si>
  <si>
    <t>UTR</t>
  </si>
  <si>
    <t>Total Paid Amount Rs. -</t>
  </si>
  <si>
    <t>Total Payable Amount Rs. -</t>
  </si>
  <si>
    <t>Hold Amount For Quantity excess against DPR</t>
  </si>
  <si>
    <t>Balance</t>
  </si>
  <si>
    <t>GOHARPUR</t>
  </si>
  <si>
    <t>08-03-2023 NEFT/AXISP00369766201/RIUP22/2499/S J CONSTRUCTIO 297000.00</t>
  </si>
  <si>
    <t>RIUP22/2499</t>
  </si>
  <si>
    <t>06-10-2023 NEFT/AXISP00431402248/RIUP23/2242/S J CONSTRUCTION/PUNB0444200 ₹ 70,118.00</t>
  </si>
  <si>
    <t>RIUP23/2242</t>
  </si>
  <si>
    <t>27-12-2023 NEFT/AXISP00455698604/RIUP23/3810/S J CONSTRUCTION/PUNB0444200 107342.00</t>
  </si>
  <si>
    <t>06-12-2023 NEFT/AXISP00450230203/RIUP23/3631/S J CONSTRUCTION/PUNB0444200 312205.00</t>
  </si>
  <si>
    <t>SJ Construction</t>
  </si>
  <si>
    <t>Total Hold</t>
  </si>
  <si>
    <t>Advance / Balance Payable</t>
  </si>
  <si>
    <t>Debit</t>
  </si>
  <si>
    <t>GST Remaining</t>
  </si>
  <si>
    <t>DPR Excess Hold</t>
  </si>
  <si>
    <t>RIUP23/3631</t>
  </si>
  <si>
    <t>RIUP23/3810</t>
  </si>
  <si>
    <t>08-01-2025 NEFT/AXISP00595630485/RIUP24/2555A/S J CONSTRUCTION/PUNB0444200 60592.00</t>
  </si>
  <si>
    <t>Updated On 09-01-2025</t>
  </si>
  <si>
    <t>RIUP24/2555A</t>
  </si>
  <si>
    <t>Payment_Amount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</si>
  <si>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</si>
  <si>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</si>
  <si>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</si>
  <si>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</si>
  <si>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</si>
  <si>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</si>
  <si>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</si>
  <si>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</si>
  <si>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</si>
  <si>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</si>
  <si>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</si>
  <si>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</si>
  <si>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</si>
  <si>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</si>
  <si>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</si>
  <si>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</si>
  <si>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</si>
  <si>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</si>
  <si>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</si>
  <si>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</si>
  <si>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</si>
  <si>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GOHARPUR VILLAGE Pipeline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</si>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</sst>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4" tint="-0.249977111117893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0">
    <xf numFmtId="0" fontId="0" fillId="0" borderId="0" xfId="0"/>
    <xf numFmtId="0" fontId="0" fillId="0" borderId="0" xfId="0" applyAlignment="1">
      <alignment vertical="center"/>
    </xf>
    <xf numFmtId="164" fontId="0" fillId="0" borderId="0" xfId="1" applyNumberFormat="1" applyFont="1" applyFill="1" applyBorder="1" applyAlignment="1">
      <alignment vertical="center"/>
    </xf>
    <xf numFmtId="164" fontId="3" fillId="0" borderId="0" xfId="1" applyNumberFormat="1" applyFont="1" applyFill="1" applyBorder="1" applyAlignment="1">
      <alignment horizontal="center" vertical="center"/>
    </xf>
    <xf numFmtId="164" fontId="2" fillId="0" borderId="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164" fontId="5" fillId="0" borderId="2" xfId="1" applyNumberFormat="1" applyFont="1" applyFill="1" applyBorder="1" applyAlignment="1">
      <alignment vertical="center"/>
    </xf>
    <xf numFmtId="15" fontId="5" fillId="0" borderId="2" xfId="0" applyNumberFormat="1" applyFont="1" applyBorder="1" applyAlignment="1">
      <alignment horizontal="center" vertical="center"/>
    </xf>
    <xf numFmtId="164" fontId="0" fillId="0" borderId="0" xfId="1" applyNumberFormat="1" applyFont="1" applyFill="1" applyAlignment="1">
      <alignment vertical="center"/>
    </xf>
    <xf numFmtId="0" fontId="5" fillId="0" borderId="3" xfId="0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64" fontId="0" fillId="0" borderId="2" xfId="1" applyNumberFormat="1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9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15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64" fontId="5" fillId="0" borderId="4" xfId="1" applyNumberFormat="1" applyFont="1" applyFill="1" applyBorder="1" applyAlignment="1">
      <alignment vertical="center"/>
    </xf>
    <xf numFmtId="164" fontId="0" fillId="0" borderId="4" xfId="1" applyNumberFormat="1" applyFont="1" applyFill="1" applyBorder="1" applyAlignment="1">
      <alignment vertical="center"/>
    </xf>
    <xf numFmtId="9" fontId="5" fillId="0" borderId="4" xfId="1" applyNumberFormat="1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15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5" fillId="0" borderId="5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15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7" fillId="0" borderId="3" xfId="1" applyNumberFormat="1" applyFont="1" applyFill="1" applyBorder="1" applyAlignment="1">
      <alignment vertical="center"/>
    </xf>
    <xf numFmtId="164" fontId="5" fillId="0" borderId="3" xfId="1" applyNumberFormat="1" applyFont="1" applyFill="1" applyBorder="1" applyAlignment="1">
      <alignment vertical="center"/>
    </xf>
    <xf numFmtId="164" fontId="0" fillId="0" borderId="3" xfId="1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43" fontId="5" fillId="0" borderId="2" xfId="1" applyFont="1" applyFill="1" applyBorder="1" applyAlignment="1">
      <alignment horizontal="center" vertical="center"/>
    </xf>
    <xf numFmtId="43" fontId="5" fillId="0" borderId="5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5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3" fontId="5" fillId="2" borderId="1" xfId="1" applyFont="1" applyFill="1" applyBorder="1" applyAlignment="1">
      <alignment horizontal="center" vertical="center"/>
    </xf>
    <xf numFmtId="164" fontId="5" fillId="2" borderId="1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164" fontId="7" fillId="0" borderId="4" xfId="1" applyNumberFormat="1" applyFont="1" applyFill="1" applyBorder="1" applyAlignment="1">
      <alignment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/>
    </xf>
    <xf numFmtId="14" fontId="4" fillId="4" borderId="3" xfId="0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43" fontId="12" fillId="4" borderId="3" xfId="1" applyFont="1" applyFill="1" applyBorder="1" applyAlignment="1">
      <alignment horizontal="center" vertical="center"/>
    </xf>
    <xf numFmtId="43" fontId="4" fillId="4" borderId="3" xfId="1" applyFont="1" applyFill="1" applyBorder="1" applyAlignment="1">
      <alignment horizontal="center" vertical="center"/>
    </xf>
    <xf numFmtId="0" fontId="4" fillId="0" borderId="0" xfId="0" applyFont="1"/>
    <xf numFmtId="164" fontId="13" fillId="4" borderId="7" xfId="2" applyFont="1" applyFill="1" applyBorder="1" applyAlignment="1">
      <alignment vertical="center"/>
    </xf>
    <xf numFmtId="164" fontId="13" fillId="4" borderId="8" xfId="2" applyFont="1" applyFill="1" applyBorder="1" applyAlignment="1">
      <alignment vertical="center"/>
    </xf>
    <xf numFmtId="164" fontId="7" fillId="0" borderId="3" xfId="1" applyNumberFormat="1" applyFont="1" applyFill="1" applyBorder="1" applyAlignment="1">
      <alignment horizontal="center" vertical="center"/>
    </xf>
    <xf numFmtId="164" fontId="7" fillId="0" borderId="4" xfId="1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</cellXfs>
  <cellStyles count="3">
    <cellStyle name="Comma" xfId="1" builtinId="3"/>
    <cellStyle name="Comma 2" xfId="2" xr:uid="{19E64B90-4528-44E1-8CE5-8B61FF77C2E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6"/>
  <sheetViews>
    <sheetView tabSelected="1" topLeftCell="A3" zoomScale="115" zoomScaleNormal="115" workbookViewId="0">
      <selection activeCell="B14" sqref="B14"/>
    </sheetView>
  </sheetViews>
  <sheetFormatPr defaultColWidth="9" defaultRowHeight="24.9" customHeight="1" x14ac:dyDescent="0.3"/>
  <cols>
    <col min="1" max="1" width="9" style="1"/>
    <col min="2" max="2" width="30" style="1" customWidth="1"/>
    <col min="3" max="3" width="15.5546875" style="1" customWidth="1"/>
    <col min="4" max="4" width="11.5546875" style="1" bestFit="1" customWidth="1"/>
    <col min="5" max="5" width="13.44140625" style="1" bestFit="1" customWidth="1"/>
    <col min="6" max="7" width="13.33203125" style="1" customWidth="1"/>
    <col min="8" max="8" width="14.6640625" style="12" customWidth="1"/>
    <col min="9" max="9" width="13.109375" style="12" bestFit="1" customWidth="1"/>
    <col min="10" max="10" width="10.88671875" style="1" bestFit="1" customWidth="1"/>
    <col min="11" max="11" width="13.44140625" style="1" customWidth="1"/>
    <col min="12" max="12" width="13.88671875" style="1" customWidth="1"/>
    <col min="13" max="13" width="14.6640625" style="1" customWidth="1"/>
    <col min="14" max="16" width="14.88671875" style="1" customWidth="1"/>
    <col min="17" max="17" width="7.33203125" style="1" customWidth="1"/>
    <col min="18" max="18" width="21.6640625" style="1" bestFit="1" customWidth="1"/>
    <col min="19" max="19" width="12.6640625" style="1" bestFit="1" customWidth="1"/>
    <col min="20" max="20" width="18.88671875" style="1" bestFit="1" customWidth="1"/>
    <col min="21" max="21" width="90.6640625" style="1" bestFit="1" customWidth="1"/>
    <col min="22" max="16384" width="9" style="1"/>
  </cols>
  <sheetData>
    <row r="1" spans="1:21" ht="24.9" customHeight="1" thickBot="1" x14ac:dyDescent="0.35">
      <c r="A1" s="62" t="s">
        <v>41</v>
      </c>
      <c r="B1" s="54" t="s">
        <v>14</v>
      </c>
      <c r="C1" s="54"/>
      <c r="H1" s="2"/>
      <c r="I1" s="2"/>
    </row>
    <row r="2" spans="1:21" ht="24.9" customHeight="1" thickBot="1" x14ac:dyDescent="0.35">
      <c r="A2" s="62" t="s">
        <v>42</v>
      </c>
      <c r="B2" s="63" t="s">
        <v>43</v>
      </c>
      <c r="C2" s="42"/>
      <c r="H2" s="3"/>
      <c r="I2" s="4"/>
      <c r="J2" s="5"/>
      <c r="K2" s="5"/>
      <c r="L2" s="5"/>
      <c r="M2" s="5"/>
      <c r="N2" s="5"/>
      <c r="O2" s="5"/>
      <c r="P2" s="5"/>
      <c r="Q2" s="5"/>
      <c r="R2" s="5"/>
      <c r="S2" s="5"/>
    </row>
    <row r="3" spans="1:21" ht="24.9" customHeight="1" x14ac:dyDescent="0.3">
      <c r="A3" s="62" t="s">
        <v>44</v>
      </c>
      <c r="B3" s="64" t="s">
        <v>45</v>
      </c>
      <c r="C3" s="42"/>
      <c r="H3" s="3"/>
      <c r="I3" s="4"/>
      <c r="J3" s="5"/>
      <c r="K3" s="5"/>
      <c r="L3" s="5"/>
      <c r="M3" s="5"/>
      <c r="N3" s="5"/>
      <c r="O3" s="5"/>
      <c r="P3" s="5"/>
      <c r="Q3" s="5"/>
      <c r="R3" s="5"/>
      <c r="S3" s="5"/>
    </row>
    <row r="4" spans="1:21" ht="24.9" customHeight="1" thickBot="1" x14ac:dyDescent="0.35">
      <c r="A4" s="62" t="s">
        <v>46</v>
      </c>
      <c r="B4" s="42" t="s">
        <v>7</v>
      </c>
      <c r="C4" s="6"/>
      <c r="D4" s="6"/>
      <c r="E4" s="6"/>
      <c r="F4" s="6"/>
      <c r="G4" s="6"/>
      <c r="H4" s="7"/>
      <c r="I4" s="7"/>
      <c r="J4" s="6"/>
      <c r="K4" s="6"/>
      <c r="L4" s="6"/>
      <c r="M4" s="6"/>
      <c r="N4" s="6"/>
      <c r="O4" s="6"/>
      <c r="P4" s="6"/>
      <c r="Q4" s="6"/>
      <c r="R4" s="6"/>
      <c r="S4" s="8"/>
      <c r="T4" s="8"/>
      <c r="U4" s="9"/>
    </row>
    <row r="5" spans="1:21" ht="24.9" customHeight="1" x14ac:dyDescent="0.3">
      <c r="A5" s="57" t="s">
        <v>29</v>
      </c>
      <c r="B5" s="56" t="s">
        <v>30</v>
      </c>
      <c r="C5" s="58" t="s">
        <v>31</v>
      </c>
      <c r="D5" s="59" t="s">
        <v>32</v>
      </c>
      <c r="E5" s="56" t="s">
        <v>33</v>
      </c>
      <c r="F5" s="56" t="s">
        <v>34</v>
      </c>
      <c r="G5" s="59" t="s">
        <v>35</v>
      </c>
      <c r="H5" s="60" t="s">
        <v>36</v>
      </c>
      <c r="I5" s="61" t="s">
        <v>0</v>
      </c>
      <c r="J5" s="56" t="s">
        <v>37</v>
      </c>
      <c r="K5" s="56" t="s">
        <v>38</v>
      </c>
      <c r="L5" s="56" t="s">
        <v>39</v>
      </c>
      <c r="M5" s="56" t="s">
        <v>40</v>
      </c>
      <c r="N5" s="56" t="s">
        <v>28</v>
      </c>
      <c r="O5" s="14" t="s">
        <v>5</v>
      </c>
      <c r="P5" s="56" t="s">
        <v>27</v>
      </c>
      <c r="Q5" s="14"/>
      <c r="R5" s="14" t="s">
        <v>1</v>
      </c>
      <c r="S5" s="56" t="s">
        <v>25</v>
      </c>
      <c r="T5" s="56" t="s">
        <v>26</v>
      </c>
      <c r="U5" s="56" t="s">
        <v>2</v>
      </c>
    </row>
    <row r="6" spans="1:21" ht="24.9" customHeight="1" thickBot="1" x14ac:dyDescent="0.35">
      <c r="A6" s="22"/>
      <c r="B6" s="23"/>
      <c r="C6" s="26"/>
      <c r="D6" s="26"/>
      <c r="E6" s="26"/>
      <c r="F6" s="26"/>
      <c r="G6" s="26"/>
      <c r="H6" s="26"/>
      <c r="I6" s="26"/>
      <c r="J6" s="28">
        <v>0.01</v>
      </c>
      <c r="K6" s="28">
        <v>0.05</v>
      </c>
      <c r="L6" s="28">
        <v>0.1</v>
      </c>
      <c r="M6" s="28">
        <v>0.1</v>
      </c>
      <c r="N6" s="26"/>
      <c r="O6" s="26"/>
      <c r="P6" s="26"/>
      <c r="Q6" s="29"/>
      <c r="R6" s="26"/>
      <c r="S6" s="26"/>
      <c r="T6" s="26"/>
      <c r="U6" s="27"/>
    </row>
    <row r="7" spans="1:21" s="52" customFormat="1" ht="24.9" customHeight="1" x14ac:dyDescent="0.3">
      <c r="A7" s="45"/>
      <c r="B7" s="46"/>
      <c r="C7" s="47"/>
      <c r="D7" s="48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53">
        <f>A8</f>
        <v>55384</v>
      </c>
      <c r="R7" s="50"/>
      <c r="S7" s="50"/>
      <c r="T7" s="50"/>
      <c r="U7" s="51"/>
    </row>
    <row r="8" spans="1:21" ht="24.9" customHeight="1" x14ac:dyDescent="0.3">
      <c r="A8" s="15">
        <v>55384</v>
      </c>
      <c r="B8" s="16" t="s">
        <v>47</v>
      </c>
      <c r="C8" s="11">
        <v>44984</v>
      </c>
      <c r="D8" s="19">
        <v>5</v>
      </c>
      <c r="E8" s="43">
        <v>407561</v>
      </c>
      <c r="F8" s="43">
        <v>18014</v>
      </c>
      <c r="G8" s="43">
        <f>E8-F8</f>
        <v>389547</v>
      </c>
      <c r="H8" s="43">
        <f>G8*18%</f>
        <v>70118.459999999992</v>
      </c>
      <c r="I8" s="43">
        <v>459667</v>
      </c>
      <c r="J8" s="43">
        <f>I8*1%</f>
        <v>4596.67</v>
      </c>
      <c r="K8" s="43">
        <f>I8*5%</f>
        <v>22983.350000000002</v>
      </c>
      <c r="L8" s="43">
        <f>I8*10%</f>
        <v>45966.700000000004</v>
      </c>
      <c r="M8" s="43">
        <f>I8*10%</f>
        <v>45966.700000000004</v>
      </c>
      <c r="N8" s="43">
        <f>G8*18%</f>
        <v>70118.459999999992</v>
      </c>
      <c r="O8" s="43">
        <v>13771</v>
      </c>
      <c r="P8" s="43">
        <v>274495</v>
      </c>
      <c r="Q8" s="17"/>
      <c r="R8" s="10" t="s">
        <v>9</v>
      </c>
      <c r="S8" s="10">
        <v>297000</v>
      </c>
      <c r="T8" s="10">
        <v>297000</v>
      </c>
      <c r="U8" s="18" t="s">
        <v>8</v>
      </c>
    </row>
    <row r="9" spans="1:21" ht="24.9" customHeight="1" x14ac:dyDescent="0.3">
      <c r="A9" s="15">
        <v>55384</v>
      </c>
      <c r="B9" s="16" t="s">
        <v>47</v>
      </c>
      <c r="C9" s="11">
        <v>45253</v>
      </c>
      <c r="D9" s="19">
        <v>7</v>
      </c>
      <c r="E9" s="43">
        <v>614361</v>
      </c>
      <c r="F9" s="43">
        <v>18014</v>
      </c>
      <c r="G9" s="43">
        <f>E9-F9</f>
        <v>596347</v>
      </c>
      <c r="H9" s="43">
        <f>G9*18%</f>
        <v>107342.45999999999</v>
      </c>
      <c r="I9" s="43">
        <f>G9+H9</f>
        <v>703689.46</v>
      </c>
      <c r="J9" s="43">
        <f>G9*1%</f>
        <v>5963.47</v>
      </c>
      <c r="K9" s="43">
        <f>G9*5%</f>
        <v>29817.350000000002</v>
      </c>
      <c r="L9" s="43">
        <f>G9*10%</f>
        <v>59634.700000000004</v>
      </c>
      <c r="M9" s="43">
        <f>G9*10%</f>
        <v>59634.700000000004</v>
      </c>
      <c r="N9" s="43">
        <f>G9*18%</f>
        <v>107342.45999999999</v>
      </c>
      <c r="O9" s="43">
        <v>31586.5</v>
      </c>
      <c r="P9" s="43">
        <f>I9-O9-N9-M9-L9-K9-J9</f>
        <v>409710.28</v>
      </c>
      <c r="Q9" s="10"/>
      <c r="R9" s="10" t="s">
        <v>11</v>
      </c>
      <c r="S9" s="10">
        <v>70118</v>
      </c>
      <c r="T9" s="10">
        <v>70118</v>
      </c>
      <c r="U9" s="21" t="s">
        <v>10</v>
      </c>
    </row>
    <row r="10" spans="1:21" ht="24.9" customHeight="1" x14ac:dyDescent="0.3">
      <c r="A10" s="15">
        <v>55384</v>
      </c>
      <c r="B10" s="16" t="s">
        <v>47</v>
      </c>
      <c r="C10" s="11">
        <v>45591</v>
      </c>
      <c r="D10" s="19">
        <v>17</v>
      </c>
      <c r="E10" s="43">
        <v>135300</v>
      </c>
      <c r="F10" s="43">
        <v>3960</v>
      </c>
      <c r="G10" s="43">
        <f>E10-F10</f>
        <v>131340</v>
      </c>
      <c r="H10" s="43">
        <f>G10*18%</f>
        <v>23641.200000000001</v>
      </c>
      <c r="I10" s="43">
        <f>G10+H10</f>
        <v>154981.20000000001</v>
      </c>
      <c r="J10" s="43">
        <f>G10*1%</f>
        <v>1313.4</v>
      </c>
      <c r="K10" s="43">
        <f>G10*5%</f>
        <v>6567</v>
      </c>
      <c r="L10" s="43">
        <f>G10*10%</f>
        <v>13134</v>
      </c>
      <c r="M10" s="43">
        <f>G10*10%</f>
        <v>13134</v>
      </c>
      <c r="N10" s="43">
        <f>G10*18%</f>
        <v>23641.200000000001</v>
      </c>
      <c r="O10" s="43">
        <v>33000</v>
      </c>
      <c r="P10" s="43">
        <f>I10-O10-N10-M10-L10-K10-J10</f>
        <v>64191.600000000013</v>
      </c>
      <c r="Q10" s="10"/>
      <c r="R10" s="10" t="s">
        <v>20</v>
      </c>
      <c r="S10" s="10"/>
      <c r="T10" s="10">
        <v>312205</v>
      </c>
      <c r="U10" s="20" t="s">
        <v>13</v>
      </c>
    </row>
    <row r="11" spans="1:21" ht="24.9" customHeight="1" x14ac:dyDescent="0.3">
      <c r="A11" s="15">
        <v>55384</v>
      </c>
      <c r="B11" s="16" t="s">
        <v>48</v>
      </c>
      <c r="C11" s="11"/>
      <c r="D11" s="19">
        <v>5</v>
      </c>
      <c r="E11" s="43">
        <f>N8</f>
        <v>70118.459999999992</v>
      </c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>
        <f>E11</f>
        <v>70118.459999999992</v>
      </c>
      <c r="Q11" s="10"/>
      <c r="R11" s="10" t="s">
        <v>21</v>
      </c>
      <c r="S11" s="10"/>
      <c r="T11" s="10">
        <v>107342</v>
      </c>
      <c r="U11" s="18" t="s">
        <v>12</v>
      </c>
    </row>
    <row r="12" spans="1:21" ht="24.9" customHeight="1" x14ac:dyDescent="0.3">
      <c r="A12" s="15">
        <v>55384</v>
      </c>
      <c r="B12" s="16" t="s">
        <v>48</v>
      </c>
      <c r="C12" s="11"/>
      <c r="D12" s="19">
        <v>7</v>
      </c>
      <c r="E12" s="43">
        <f>N9</f>
        <v>107342.45999999999</v>
      </c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>
        <f>E12</f>
        <v>107342.45999999999</v>
      </c>
      <c r="Q12" s="10"/>
      <c r="R12" s="10" t="s">
        <v>24</v>
      </c>
      <c r="S12" s="10"/>
      <c r="T12" s="10">
        <v>60592</v>
      </c>
      <c r="U12" s="20" t="s">
        <v>22</v>
      </c>
    </row>
    <row r="13" spans="1:21" ht="24.9" customHeight="1" x14ac:dyDescent="0.3">
      <c r="A13" s="15"/>
      <c r="B13" s="16"/>
      <c r="C13" s="11"/>
      <c r="D13" s="19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10"/>
      <c r="R13" s="10"/>
      <c r="S13" s="10"/>
      <c r="T13" s="10"/>
      <c r="U13" s="20"/>
    </row>
    <row r="14" spans="1:21" ht="24.9" customHeight="1" x14ac:dyDescent="0.3">
      <c r="A14" s="15"/>
      <c r="B14" s="16"/>
      <c r="C14" s="11"/>
      <c r="D14" s="19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10"/>
      <c r="R14" s="10"/>
      <c r="S14" s="10"/>
      <c r="T14" s="10"/>
      <c r="U14" s="20"/>
    </row>
    <row r="15" spans="1:21" ht="24.9" customHeight="1" x14ac:dyDescent="0.3">
      <c r="A15" s="15"/>
      <c r="B15" s="16"/>
      <c r="C15" s="11"/>
      <c r="D15" s="19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10"/>
      <c r="R15" s="10"/>
      <c r="S15" s="10"/>
      <c r="T15" s="10"/>
      <c r="U15" s="20"/>
    </row>
    <row r="16" spans="1:21" ht="24.9" customHeight="1" thickBot="1" x14ac:dyDescent="0.35">
      <c r="A16" s="30"/>
      <c r="B16" s="31"/>
      <c r="C16" s="32"/>
      <c r="D16" s="33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34"/>
      <c r="R16" s="34"/>
      <c r="S16" s="34"/>
      <c r="T16" s="34"/>
      <c r="U16" s="35"/>
    </row>
    <row r="17" spans="1:21" ht="24.9" customHeight="1" thickBot="1" x14ac:dyDescent="0.35">
      <c r="A17" s="13"/>
      <c r="B17" s="36"/>
      <c r="C17" s="37"/>
      <c r="D17" s="38"/>
      <c r="E17" s="38"/>
      <c r="F17" s="38"/>
      <c r="G17" s="38"/>
      <c r="H17" s="38"/>
      <c r="I17" s="38"/>
      <c r="J17" s="38"/>
      <c r="K17" s="39">
        <f t="shared" ref="K17:O17" si="0">SUM(K7:K16)</f>
        <v>59367.700000000004</v>
      </c>
      <c r="L17" s="39">
        <f t="shared" si="0"/>
        <v>118735.40000000001</v>
      </c>
      <c r="M17" s="39">
        <f t="shared" si="0"/>
        <v>118735.40000000001</v>
      </c>
      <c r="N17" s="39">
        <f t="shared" si="0"/>
        <v>201102.12</v>
      </c>
      <c r="O17" s="39">
        <f t="shared" si="0"/>
        <v>78357.5</v>
      </c>
      <c r="P17" s="39">
        <f>SUM(P7:P16)</f>
        <v>925857.79999999993</v>
      </c>
      <c r="Q17" s="40"/>
      <c r="R17" s="65" t="s">
        <v>3</v>
      </c>
      <c r="S17" s="65"/>
      <c r="T17" s="39">
        <f>SUM(T8:T16)</f>
        <v>847257</v>
      </c>
      <c r="U17" s="41"/>
    </row>
    <row r="18" spans="1:21" ht="24.9" customHeight="1" thickBot="1" x14ac:dyDescent="0.35">
      <c r="A18" s="22"/>
      <c r="B18" s="23"/>
      <c r="C18" s="24"/>
      <c r="D18" s="25"/>
      <c r="E18" s="25"/>
      <c r="F18" s="25"/>
      <c r="G18" s="25"/>
      <c r="H18" s="25"/>
      <c r="I18" s="25"/>
      <c r="J18" s="25"/>
      <c r="K18" s="25"/>
      <c r="L18" s="25"/>
      <c r="M18" s="26"/>
      <c r="N18" s="26"/>
      <c r="O18" s="39" t="s">
        <v>4</v>
      </c>
      <c r="P18" s="26"/>
      <c r="Q18" s="26"/>
      <c r="R18" s="66" t="s">
        <v>6</v>
      </c>
      <c r="S18" s="66"/>
      <c r="T18" s="55">
        <f>P17-T17</f>
        <v>78600.79999999993</v>
      </c>
      <c r="U18" s="27"/>
    </row>
    <row r="19" spans="1:21" ht="24.9" customHeight="1" thickBot="1" x14ac:dyDescent="0.35"/>
    <row r="20" spans="1:21" ht="24.9" customHeight="1" thickBot="1" x14ac:dyDescent="0.35">
      <c r="K20" s="67" t="s">
        <v>14</v>
      </c>
      <c r="L20" s="67"/>
      <c r="M20" s="67"/>
      <c r="N20" s="67"/>
    </row>
    <row r="21" spans="1:21" ht="24.9" customHeight="1" thickBot="1" x14ac:dyDescent="0.35">
      <c r="K21" s="67" t="s">
        <v>23</v>
      </c>
      <c r="L21" s="67"/>
      <c r="M21" s="67"/>
      <c r="N21" s="67"/>
    </row>
    <row r="22" spans="1:21" ht="24.9" customHeight="1" thickBot="1" x14ac:dyDescent="0.35">
      <c r="K22" s="68" t="s">
        <v>15</v>
      </c>
      <c r="L22" s="68"/>
      <c r="M22" s="69">
        <f>K17+L17+M17</f>
        <v>296838.5</v>
      </c>
      <c r="N22" s="68"/>
    </row>
    <row r="23" spans="1:21" ht="24.9" customHeight="1" thickBot="1" x14ac:dyDescent="0.35">
      <c r="K23" s="68" t="s">
        <v>19</v>
      </c>
      <c r="L23" s="68"/>
      <c r="M23" s="69">
        <f>O17</f>
        <v>78357.5</v>
      </c>
      <c r="N23" s="69"/>
    </row>
    <row r="24" spans="1:21" ht="24.9" customHeight="1" thickBot="1" x14ac:dyDescent="0.35">
      <c r="K24" s="68" t="s">
        <v>16</v>
      </c>
      <c r="L24" s="68"/>
      <c r="M24" s="69">
        <f>T18</f>
        <v>78600.79999999993</v>
      </c>
      <c r="N24" s="68"/>
    </row>
    <row r="25" spans="1:21" ht="24.9" customHeight="1" thickBot="1" x14ac:dyDescent="0.35">
      <c r="K25" s="68" t="s">
        <v>17</v>
      </c>
      <c r="L25" s="68"/>
      <c r="M25" s="68"/>
      <c r="N25" s="68"/>
    </row>
    <row r="26" spans="1:21" ht="24.9" customHeight="1" thickBot="1" x14ac:dyDescent="0.35">
      <c r="K26" s="68" t="s">
        <v>18</v>
      </c>
      <c r="L26" s="68"/>
      <c r="M26" s="69">
        <f>N17-P12-P11</f>
        <v>23641.200000000012</v>
      </c>
      <c r="N26" s="68"/>
    </row>
  </sheetData>
  <mergeCells count="14">
    <mergeCell ref="K24:L24"/>
    <mergeCell ref="K25:L25"/>
    <mergeCell ref="K26:L26"/>
    <mergeCell ref="M22:N22"/>
    <mergeCell ref="M24:N24"/>
    <mergeCell ref="M25:N25"/>
    <mergeCell ref="M26:N26"/>
    <mergeCell ref="K23:L23"/>
    <mergeCell ref="M23:N23"/>
    <mergeCell ref="R17:S17"/>
    <mergeCell ref="R18:S18"/>
    <mergeCell ref="K21:N21"/>
    <mergeCell ref="K20:N20"/>
    <mergeCell ref="K22:L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2025-06-12T09:43:33Z</dcterms:modified>
</cp:coreProperties>
</file>