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5C4688F3-EA77-4151-83E0-FB64D7B69B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" i="1" l="1"/>
  <c r="G10" i="1"/>
  <c r="J10" i="1" l="1"/>
  <c r="H10" i="1"/>
  <c r="I10" i="1" s="1"/>
  <c r="K10" i="1"/>
  <c r="G9" i="1"/>
  <c r="K9" i="1"/>
  <c r="N10" i="1" l="1"/>
  <c r="P10" i="1" s="1"/>
  <c r="H9" i="1"/>
  <c r="I9" i="1" s="1"/>
  <c r="J9" i="1"/>
  <c r="G8" i="1"/>
  <c r="T21" i="1"/>
  <c r="O16" i="1"/>
  <c r="Q14" i="1"/>
  <c r="Q7" i="1"/>
  <c r="N9" i="1" l="1"/>
  <c r="P9" i="1"/>
  <c r="H8" i="1"/>
  <c r="N8" i="1" s="1"/>
  <c r="E11" i="1" s="1"/>
  <c r="P11" i="1" s="1"/>
  <c r="M21" i="1"/>
  <c r="J8" i="1"/>
  <c r="K8" i="1"/>
  <c r="I8" i="1" l="1"/>
  <c r="P8" i="1" s="1"/>
  <c r="V8" i="1" s="1"/>
  <c r="K21" i="1"/>
  <c r="L21" i="1"/>
  <c r="N21" i="1"/>
  <c r="L28" i="1" l="1"/>
  <c r="V21" i="1"/>
  <c r="P21" i="1" l="1"/>
  <c r="T23" i="1" s="1"/>
  <c r="L29" i="1" s="1"/>
</calcChain>
</file>

<file path=xl/sharedStrings.xml><?xml version="1.0" encoding="utf-8"?>
<sst xmlns="http://schemas.openxmlformats.org/spreadsheetml/2006/main" count="48" uniqueCount="43">
  <si>
    <t>Amount</t>
  </si>
  <si>
    <t>Hold the Amount because the Qty. is more then the DPR</t>
  </si>
  <si>
    <t>PAYMENT NOTE No.</t>
  </si>
  <si>
    <t>UTR</t>
  </si>
  <si>
    <t>Advance Village Wise</t>
  </si>
  <si>
    <t xml:space="preserve"> </t>
  </si>
  <si>
    <t>Total Payable Amount Rs. -</t>
  </si>
  <si>
    <t>Total Paid Amount Rs. -</t>
  </si>
  <si>
    <t>Balance Payable Amount Rs. -</t>
  </si>
  <si>
    <t>Advance / Surplus</t>
  </si>
  <si>
    <t xml:space="preserve"> MEENA ENTERPRISES</t>
  </si>
  <si>
    <t>MEENA ENTERPRISES</t>
  </si>
  <si>
    <t>Total Hold ( SD+GST SD)</t>
  </si>
  <si>
    <t>12-09-2024 NEFT/AXISP00539728283/RIUP24/1167/MEENA ENTERPRISES/BARB0SARDHA 114762.00</t>
  </si>
  <si>
    <t xml:space="preserve"> Closed issue</t>
  </si>
  <si>
    <t>31-10-2024 NEFT/AXISP00561901245/RIUP24/2279/MEENA ENTERPRISES/BARB0SARDHA 278179.00</t>
  </si>
  <si>
    <t>18-09-2024 NEFT/AXISP00541618689/RIUP24/1829/MEENA ENTERPRISES/BARB0SARDHA 247500.00</t>
  </si>
  <si>
    <t>11-02-2025 NEFT/AXISP00614452246/RIUP24/2732/MEENA ENTERPRISES/BARB0SARDHA 137289.00</t>
  </si>
  <si>
    <t>Subcontractor:</t>
  </si>
  <si>
    <t>State:</t>
  </si>
  <si>
    <t>Uttar Pradesh</t>
  </si>
  <si>
    <t>District:</t>
  </si>
  <si>
    <t>Shamli</t>
  </si>
  <si>
    <t>Block:</t>
  </si>
  <si>
    <t>KHANPUR VILLAGE OHT-150KL12MTR WORK</t>
  </si>
  <si>
    <t xml:space="preserve">GST release note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</si>
  <si>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</si>
  <si>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</si>
  <si>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</si>
  <si>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</si>
  <si>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</si>
  <si>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</si>
  <si>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</si>
  <si>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</si>
  <si>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</si>
  <si>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</si>
  <si>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</si>
  <si>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</si>
  <si>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</si>
  <si>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</si>
  <si>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</si>
  <si>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Total_Amount</t>
  </si>
  <si>
    <t>14&amp; 15 &amp;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</si>
</sst>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&quot;₹&quot;\ #,##0.00"/>
    <numFmt numFmtId="165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Verdana"/>
      <family val="2"/>
    </font>
    <font>
      <b/>
      <sz val="11"/>
      <color rgb="FFFF0000"/>
      <name val="Verdana"/>
      <family val="2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3" fontId="0" fillId="2" borderId="0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quotePrefix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2" borderId="0" xfId="1" applyFont="1" applyFill="1" applyAlignment="1">
      <alignment horizontal="center" vertical="center"/>
    </xf>
    <xf numFmtId="43" fontId="5" fillId="2" borderId="1" xfId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43" fontId="5" fillId="2" borderId="2" xfId="1" applyFont="1" applyFill="1" applyBorder="1" applyAlignment="1">
      <alignment horizontal="center" vertical="center"/>
    </xf>
    <xf numFmtId="43" fontId="0" fillId="3" borderId="2" xfId="1" applyFont="1" applyFill="1" applyBorder="1" applyAlignment="1">
      <alignment horizontal="center" vertical="center"/>
    </xf>
    <xf numFmtId="43" fontId="5" fillId="3" borderId="2" xfId="1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horizontal="center" vertical="center"/>
    </xf>
    <xf numFmtId="43" fontId="5" fillId="2" borderId="6" xfId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3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/>
    </xf>
    <xf numFmtId="9" fontId="5" fillId="2" borderId="2" xfId="1" applyNumberFormat="1" applyFont="1" applyFill="1" applyBorder="1" applyAlignment="1">
      <alignment horizontal="center" vertical="center"/>
    </xf>
    <xf numFmtId="9" fontId="5" fillId="3" borderId="2" xfId="1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43" fontId="6" fillId="2" borderId="4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3" fontId="6" fillId="2" borderId="6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/>
    <xf numFmtId="165" fontId="0" fillId="0" borderId="0" xfId="0" applyNumberFormat="1"/>
    <xf numFmtId="165" fontId="5" fillId="2" borderId="2" xfId="1" applyNumberFormat="1" applyFont="1" applyFill="1" applyBorder="1" applyAlignment="1">
      <alignment horizontal="center" vertical="center"/>
    </xf>
    <xf numFmtId="165" fontId="5" fillId="3" borderId="2" xfId="1" applyNumberFormat="1" applyFont="1" applyFill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165" fontId="0" fillId="3" borderId="2" xfId="0" applyNumberFormat="1" applyFill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165" fontId="5" fillId="2" borderId="4" xfId="1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6" xfId="1" applyNumberFormat="1" applyFont="1" applyFill="1" applyBorder="1" applyAlignment="1">
      <alignment horizontal="center" vertical="center"/>
    </xf>
    <xf numFmtId="165" fontId="0" fillId="2" borderId="0" xfId="0" applyNumberFormat="1" applyFill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3" fontId="7" fillId="2" borderId="1" xfId="1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center"/>
    </xf>
    <xf numFmtId="43" fontId="2" fillId="2" borderId="5" xfId="1" applyFont="1" applyFill="1" applyBorder="1" applyAlignment="1">
      <alignment horizontal="center" vertical="center"/>
    </xf>
    <xf numFmtId="43" fontId="2" fillId="2" borderId="8" xfId="1" applyFont="1" applyFill="1" applyBorder="1" applyAlignment="1">
      <alignment horizontal="center" vertical="center"/>
    </xf>
    <xf numFmtId="14" fontId="2" fillId="2" borderId="7" xfId="1" applyNumberFormat="1" applyFont="1" applyFill="1" applyBorder="1" applyAlignment="1">
      <alignment horizontal="center" vertical="center"/>
    </xf>
    <xf numFmtId="43" fontId="2" fillId="2" borderId="9" xfId="1" applyFont="1" applyFill="1" applyBorder="1" applyAlignment="1">
      <alignment horizontal="center" vertical="center"/>
    </xf>
    <xf numFmtId="43" fontId="2" fillId="2" borderId="10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9"/>
  <sheetViews>
    <sheetView tabSelected="1" zoomScaleNormal="100" workbookViewId="0">
      <pane ySplit="5" topLeftCell="A6" activePane="bottomLeft" state="frozen"/>
      <selection pane="bottomLeft" activeCell="E12" sqref="E12"/>
    </sheetView>
  </sheetViews>
  <sheetFormatPr defaultColWidth="9" defaultRowHeight="15" x14ac:dyDescent="0.25"/>
  <cols>
    <col min="1" max="1" width="9" style="9"/>
    <col min="2" max="2" width="30" style="9" customWidth="1"/>
    <col min="3" max="3" width="15" style="46" customWidth="1"/>
    <col min="4" max="4" width="15.5703125" style="9" customWidth="1"/>
    <col min="5" max="5" width="14.140625" style="9" bestFit="1" customWidth="1"/>
    <col min="6" max="6" width="14.85546875" style="9" customWidth="1"/>
    <col min="7" max="7" width="15" style="9" customWidth="1"/>
    <col min="8" max="8" width="14.7109375" style="11" customWidth="1"/>
    <col min="9" max="9" width="14.42578125" style="11" bestFit="1" customWidth="1"/>
    <col min="10" max="10" width="23.42578125" style="9" customWidth="1"/>
    <col min="11" max="11" width="16.5703125" style="9" customWidth="1"/>
    <col min="12" max="12" width="15.28515625" style="9" customWidth="1"/>
    <col min="13" max="13" width="16.85546875" style="9" customWidth="1"/>
    <col min="14" max="14" width="16.7109375" style="9" bestFit="1" customWidth="1"/>
    <col min="15" max="15" width="17" style="9" customWidth="1"/>
    <col min="16" max="16" width="16.7109375" style="9" bestFit="1" customWidth="1"/>
    <col min="17" max="17" width="7.7109375" style="9" bestFit="1" customWidth="1"/>
    <col min="18" max="18" width="21.7109375" style="9" bestFit="1" customWidth="1"/>
    <col min="19" max="19" width="14.5703125" style="9" customWidth="1"/>
    <col min="20" max="20" width="20.7109375" style="9" bestFit="1" customWidth="1"/>
    <col min="21" max="21" width="116.42578125" style="9" bestFit="1" customWidth="1"/>
    <col min="22" max="22" width="23.7109375" style="9" bestFit="1" customWidth="1"/>
    <col min="23" max="59" width="9" style="10"/>
    <col min="60" max="16384" width="9" style="9"/>
  </cols>
  <sheetData>
    <row r="1" spans="1:59" customFormat="1" ht="24.95" customHeight="1" x14ac:dyDescent="0.25">
      <c r="A1" s="35" t="s">
        <v>18</v>
      </c>
      <c r="B1" s="25" t="s">
        <v>10</v>
      </c>
      <c r="C1" s="36"/>
    </row>
    <row r="2" spans="1:59" customFormat="1" ht="24.95" customHeight="1" x14ac:dyDescent="0.25">
      <c r="A2" s="35" t="s">
        <v>19</v>
      </c>
      <c r="B2" t="s">
        <v>20</v>
      </c>
      <c r="C2" s="36"/>
    </row>
    <row r="3" spans="1:59" customFormat="1" ht="30.6" customHeight="1" x14ac:dyDescent="0.25">
      <c r="A3" s="35" t="s">
        <v>21</v>
      </c>
      <c r="B3" s="35" t="s">
        <v>22</v>
      </c>
      <c r="C3" s="36"/>
    </row>
    <row r="4" spans="1:59" customFormat="1" ht="24.95" customHeight="1" thickBot="1" x14ac:dyDescent="0.3">
      <c r="A4" s="35" t="s">
        <v>23</v>
      </c>
      <c r="B4" s="35" t="s">
        <v>22</v>
      </c>
      <c r="C4" s="36"/>
    </row>
    <row r="5" spans="1:59" ht="34.5" customHeight="1" x14ac:dyDescent="0.25">
      <c r="A5" s="47" t="s">
        <v>26</v>
      </c>
      <c r="B5" s="48" t="s">
        <v>27</v>
      </c>
      <c r="C5" s="49" t="s">
        <v>28</v>
      </c>
      <c r="D5" s="50" t="s">
        <v>29</v>
      </c>
      <c r="E5" s="48" t="s">
        <v>30</v>
      </c>
      <c r="F5" s="48" t="s">
        <v>31</v>
      </c>
      <c r="G5" s="50" t="s">
        <v>32</v>
      </c>
      <c r="H5" s="51" t="s">
        <v>33</v>
      </c>
      <c r="I5" s="52" t="s">
        <v>0</v>
      </c>
      <c r="J5" s="48" t="s">
        <v>34</v>
      </c>
      <c r="K5" s="48" t="s">
        <v>35</v>
      </c>
      <c r="L5" s="48" t="s">
        <v>36</v>
      </c>
      <c r="M5" s="48" t="s">
        <v>37</v>
      </c>
      <c r="N5" s="48" t="s">
        <v>38</v>
      </c>
      <c r="O5" s="2" t="s">
        <v>1</v>
      </c>
      <c r="P5" s="48" t="s">
        <v>39</v>
      </c>
      <c r="Q5" s="2"/>
      <c r="R5" s="2" t="s">
        <v>2</v>
      </c>
      <c r="S5" s="48" t="s">
        <v>40</v>
      </c>
      <c r="T5" s="48" t="s">
        <v>41</v>
      </c>
      <c r="U5" s="2" t="s">
        <v>3</v>
      </c>
      <c r="V5" s="2" t="s">
        <v>4</v>
      </c>
    </row>
    <row r="6" spans="1:59" ht="24.95" customHeight="1" x14ac:dyDescent="0.25">
      <c r="A6" s="13"/>
      <c r="B6" s="16"/>
      <c r="C6" s="37"/>
      <c r="D6" s="16"/>
      <c r="E6" s="16"/>
      <c r="F6" s="16"/>
      <c r="G6" s="16"/>
      <c r="H6" s="27">
        <v>0.18</v>
      </c>
      <c r="I6" s="16"/>
      <c r="J6" s="27">
        <v>0.01</v>
      </c>
      <c r="K6" s="27">
        <v>0.05</v>
      </c>
      <c r="L6" s="27">
        <v>0.1</v>
      </c>
      <c r="M6" s="27">
        <v>0.1</v>
      </c>
      <c r="N6" s="27">
        <v>0.18</v>
      </c>
      <c r="O6" s="27"/>
      <c r="P6" s="16"/>
      <c r="Q6" s="5"/>
      <c r="R6" s="16"/>
      <c r="S6" s="27">
        <v>0.01</v>
      </c>
      <c r="T6" s="16"/>
      <c r="U6" s="16"/>
      <c r="V6" s="13"/>
    </row>
    <row r="7" spans="1:59" s="14" customFormat="1" ht="24.95" customHeight="1" x14ac:dyDescent="0.25">
      <c r="A7" s="15"/>
      <c r="B7" s="18"/>
      <c r="C7" s="38"/>
      <c r="D7" s="18"/>
      <c r="E7" s="18"/>
      <c r="F7" s="18"/>
      <c r="G7" s="18"/>
      <c r="H7" s="28"/>
      <c r="I7" s="18"/>
      <c r="J7" s="28"/>
      <c r="K7" s="28"/>
      <c r="L7" s="28"/>
      <c r="M7" s="28"/>
      <c r="N7" s="28"/>
      <c r="O7" s="28"/>
      <c r="P7" s="18"/>
      <c r="Q7" s="29">
        <f>A8</f>
        <v>63576</v>
      </c>
      <c r="R7" s="18"/>
      <c r="S7" s="28"/>
      <c r="T7" s="18"/>
      <c r="U7" s="18"/>
      <c r="V7" s="15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</row>
    <row r="8" spans="1:59" ht="33" x14ac:dyDescent="0.25">
      <c r="A8" s="13">
        <v>63576</v>
      </c>
      <c r="B8" s="3" t="s">
        <v>24</v>
      </c>
      <c r="C8" s="39">
        <v>45509</v>
      </c>
      <c r="D8" s="4">
        <v>14</v>
      </c>
      <c r="E8" s="22">
        <v>495000</v>
      </c>
      <c r="F8" s="16">
        <v>372913</v>
      </c>
      <c r="G8" s="16">
        <f>E8-F8</f>
        <v>122087</v>
      </c>
      <c r="H8" s="16">
        <f>G8*$H$6</f>
        <v>21975.66</v>
      </c>
      <c r="I8" s="16">
        <f>ROUND(G8+H8,)</f>
        <v>144063</v>
      </c>
      <c r="J8" s="16">
        <f>G8*1%</f>
        <v>1220.8700000000001</v>
      </c>
      <c r="K8" s="16">
        <f>G8*$K$6</f>
        <v>6104.35</v>
      </c>
      <c r="L8" s="16"/>
      <c r="M8" s="16">
        <v>0</v>
      </c>
      <c r="N8" s="16">
        <f>H8</f>
        <v>21975.66</v>
      </c>
      <c r="O8" s="16">
        <v>0</v>
      </c>
      <c r="P8" s="16">
        <f>ROUND(I8-SUM(J8:O8),0)</f>
        <v>114762</v>
      </c>
      <c r="Q8" s="5"/>
      <c r="R8" s="16"/>
      <c r="S8" s="16"/>
      <c r="T8" s="16">
        <v>114762</v>
      </c>
      <c r="U8" s="24" t="s">
        <v>13</v>
      </c>
      <c r="V8" s="23">
        <f>SUM(P8:P13)-SUM(T8:T13)</f>
        <v>76511.966400000034</v>
      </c>
    </row>
    <row r="9" spans="1:59" ht="33" x14ac:dyDescent="0.25">
      <c r="A9" s="13">
        <v>63576</v>
      </c>
      <c r="B9" s="3" t="s">
        <v>24</v>
      </c>
      <c r="C9" s="40">
        <v>45537</v>
      </c>
      <c r="D9" s="4">
        <v>15</v>
      </c>
      <c r="E9" s="22">
        <v>495000</v>
      </c>
      <c r="F9" s="16">
        <v>150305.56</v>
      </c>
      <c r="G9" s="16">
        <f t="shared" ref="G9" si="0">E9-F9</f>
        <v>344694.44</v>
      </c>
      <c r="H9" s="16">
        <f>G9*$H$6</f>
        <v>62044.999199999998</v>
      </c>
      <c r="I9" s="16">
        <f>ROUND(G9+H9,)</f>
        <v>406739</v>
      </c>
      <c r="J9" s="16">
        <f t="shared" ref="J9" si="1">G9*1%</f>
        <v>3446.9444000000003</v>
      </c>
      <c r="K9" s="16">
        <f t="shared" ref="K9" si="2">G9*$K$6</f>
        <v>17234.722000000002</v>
      </c>
      <c r="L9" s="16"/>
      <c r="M9" s="16"/>
      <c r="N9" s="16">
        <f t="shared" ref="N9" si="3">H9</f>
        <v>62044.999199999998</v>
      </c>
      <c r="O9" s="16"/>
      <c r="P9" s="16">
        <f t="shared" ref="P9" si="4">ROUND(I9-SUM(J9:O9),0)</f>
        <v>324012</v>
      </c>
      <c r="Q9" s="5"/>
      <c r="R9" s="16"/>
      <c r="S9" s="16"/>
      <c r="T9" s="16">
        <v>247500</v>
      </c>
      <c r="U9" s="22" t="s">
        <v>16</v>
      </c>
      <c r="V9" s="13"/>
    </row>
    <row r="10" spans="1:59" ht="24.95" customHeight="1" x14ac:dyDescent="0.25">
      <c r="A10" s="13">
        <v>63576</v>
      </c>
      <c r="B10" s="3" t="s">
        <v>24</v>
      </c>
      <c r="C10" s="40">
        <v>45575</v>
      </c>
      <c r="D10" s="4">
        <v>22</v>
      </c>
      <c r="E10" s="16">
        <v>618750</v>
      </c>
      <c r="F10" s="16">
        <v>322814.96000000002</v>
      </c>
      <c r="G10" s="16">
        <f t="shared" ref="G10" si="5">E10-F10</f>
        <v>295935.03999999998</v>
      </c>
      <c r="H10" s="16">
        <f>G10*$H$6</f>
        <v>53268.307199999996</v>
      </c>
      <c r="I10" s="16">
        <f>ROUND(G10+H10,)</f>
        <v>349203</v>
      </c>
      <c r="J10" s="16">
        <f t="shared" ref="J10" si="6">G10*1%</f>
        <v>2959.3503999999998</v>
      </c>
      <c r="K10" s="16">
        <f t="shared" ref="K10" si="7">G10*$K$6</f>
        <v>14796.752</v>
      </c>
      <c r="L10" s="16"/>
      <c r="M10" s="16"/>
      <c r="N10" s="16">
        <f t="shared" ref="N10" si="8">H10</f>
        <v>53268.307199999996</v>
      </c>
      <c r="O10" s="16"/>
      <c r="P10" s="16">
        <f t="shared" ref="P10" si="9">ROUND(I10-SUM(J10:O10),0)</f>
        <v>278179</v>
      </c>
      <c r="Q10" s="5"/>
      <c r="R10" s="16"/>
      <c r="S10" s="16"/>
      <c r="T10" s="16">
        <v>278179</v>
      </c>
      <c r="U10" s="22" t="s">
        <v>15</v>
      </c>
      <c r="V10" s="13"/>
    </row>
    <row r="11" spans="1:59" ht="24.95" customHeight="1" x14ac:dyDescent="0.25">
      <c r="A11" s="13">
        <v>63576</v>
      </c>
      <c r="B11" s="3" t="s">
        <v>25</v>
      </c>
      <c r="C11" s="40"/>
      <c r="D11" s="4" t="s">
        <v>42</v>
      </c>
      <c r="E11" s="16">
        <f>N8+N9+N10</f>
        <v>137288.96639999998</v>
      </c>
      <c r="F11" s="16"/>
      <c r="G11" s="16"/>
      <c r="H11" s="16"/>
      <c r="I11" s="16">
        <f>ROUND(G11+H11,)</f>
        <v>0</v>
      </c>
      <c r="J11" s="16"/>
      <c r="K11" s="16"/>
      <c r="L11" s="16"/>
      <c r="M11" s="16"/>
      <c r="N11" s="16"/>
      <c r="O11" s="16"/>
      <c r="P11" s="16">
        <f>E11</f>
        <v>137288.96639999998</v>
      </c>
      <c r="Q11" s="5"/>
      <c r="R11" s="16"/>
      <c r="S11" s="16"/>
      <c r="T11" s="16">
        <v>137289</v>
      </c>
      <c r="U11" s="22" t="s">
        <v>17</v>
      </c>
      <c r="V11" s="13"/>
    </row>
    <row r="12" spans="1:59" ht="24.95" customHeight="1" x14ac:dyDescent="0.25">
      <c r="A12" s="13">
        <v>63576</v>
      </c>
      <c r="B12" s="3"/>
      <c r="C12" s="40"/>
      <c r="D12" s="4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5"/>
      <c r="R12" s="16"/>
      <c r="S12" s="16"/>
      <c r="T12" s="16"/>
      <c r="U12" s="22"/>
      <c r="V12" s="13"/>
    </row>
    <row r="13" spans="1:59" ht="24.95" customHeight="1" x14ac:dyDescent="0.25">
      <c r="A13" s="13"/>
      <c r="B13" s="3"/>
      <c r="C13" s="40"/>
      <c r="D13" s="4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5"/>
      <c r="R13" s="16"/>
      <c r="S13" s="16"/>
      <c r="T13" s="16"/>
      <c r="U13" s="22"/>
      <c r="V13" s="13"/>
    </row>
    <row r="14" spans="1:59" s="14" customFormat="1" ht="24.95" customHeight="1" x14ac:dyDescent="0.25">
      <c r="A14" s="15"/>
      <c r="B14" s="15"/>
      <c r="C14" s="41"/>
      <c r="D14" s="15"/>
      <c r="E14" s="15"/>
      <c r="F14" s="15"/>
      <c r="G14" s="15"/>
      <c r="H14" s="17"/>
      <c r="I14" s="17"/>
      <c r="J14" s="15"/>
      <c r="K14" s="15"/>
      <c r="L14" s="15"/>
      <c r="M14" s="15"/>
      <c r="N14" s="15"/>
      <c r="O14" s="15"/>
      <c r="P14" s="15"/>
      <c r="Q14" s="29">
        <f>A15</f>
        <v>57796</v>
      </c>
      <c r="R14" s="18"/>
      <c r="S14" s="18"/>
      <c r="T14" s="18"/>
      <c r="U14" s="15"/>
      <c r="V14" s="15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</row>
    <row r="15" spans="1:59" ht="33" x14ac:dyDescent="0.25">
      <c r="A15" s="13">
        <v>57796</v>
      </c>
      <c r="B15" s="3" t="s">
        <v>24</v>
      </c>
      <c r="C15" s="42"/>
      <c r="D15" s="6"/>
      <c r="E15" s="22"/>
      <c r="F15" s="16">
        <v>0</v>
      </c>
      <c r="G15" s="22"/>
      <c r="H15" s="16"/>
      <c r="I15" s="16"/>
      <c r="J15" s="16"/>
      <c r="K15" s="16"/>
      <c r="L15" s="16">
        <v>0</v>
      </c>
      <c r="M15" s="16">
        <v>0</v>
      </c>
      <c r="N15" s="16"/>
      <c r="O15" s="16"/>
      <c r="P15" s="16"/>
      <c r="Q15" s="5"/>
      <c r="R15" s="16"/>
      <c r="S15" s="16"/>
      <c r="T15" s="16"/>
      <c r="U15" s="34" t="s">
        <v>14</v>
      </c>
      <c r="V15" s="13"/>
    </row>
    <row r="16" spans="1:59" ht="18" x14ac:dyDescent="0.25">
      <c r="A16" s="13"/>
      <c r="B16" s="3"/>
      <c r="C16" s="40"/>
      <c r="D16" s="4"/>
      <c r="E16" s="22"/>
      <c r="F16" s="16"/>
      <c r="G16" s="16"/>
      <c r="H16" s="16"/>
      <c r="I16" s="16"/>
      <c r="J16" s="16"/>
      <c r="K16" s="16"/>
      <c r="L16" s="16"/>
      <c r="M16" s="16"/>
      <c r="N16" s="16"/>
      <c r="O16" s="16">
        <f>SUM(O7:O15)</f>
        <v>0</v>
      </c>
      <c r="P16" s="16"/>
      <c r="Q16" s="5"/>
      <c r="R16" s="16"/>
      <c r="S16" s="16"/>
      <c r="T16" s="16"/>
      <c r="U16" s="22"/>
      <c r="V16" s="13"/>
    </row>
    <row r="17" spans="1:22" ht="18" x14ac:dyDescent="0.25">
      <c r="A17" s="13"/>
      <c r="B17" s="3"/>
      <c r="C17" s="40"/>
      <c r="D17" s="4"/>
      <c r="E17" s="22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5"/>
      <c r="R17" s="16"/>
      <c r="S17" s="16"/>
      <c r="T17" s="16"/>
      <c r="U17" s="22"/>
      <c r="V17" s="13"/>
    </row>
    <row r="18" spans="1:22" ht="18" x14ac:dyDescent="0.25">
      <c r="A18" s="13"/>
      <c r="B18" s="3"/>
      <c r="C18" s="40"/>
      <c r="D18" s="4"/>
      <c r="E18" s="22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5"/>
      <c r="R18" s="16"/>
      <c r="S18" s="16"/>
      <c r="T18" s="16"/>
      <c r="U18" s="22"/>
      <c r="V18" s="13"/>
    </row>
    <row r="19" spans="1:22" ht="18" x14ac:dyDescent="0.25">
      <c r="A19" s="13"/>
      <c r="B19" s="3"/>
      <c r="C19" s="40"/>
      <c r="D19" s="4"/>
      <c r="E19" s="22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5"/>
      <c r="R19" s="16"/>
      <c r="S19" s="16"/>
      <c r="T19" s="16"/>
      <c r="U19" s="22"/>
      <c r="V19" s="13"/>
    </row>
    <row r="20" spans="1:22" ht="24.95" customHeight="1" thickBot="1" x14ac:dyDescent="0.3">
      <c r="A20" s="30"/>
      <c r="B20" s="19"/>
      <c r="C20" s="43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31"/>
      <c r="P20" s="19"/>
      <c r="Q20" s="19"/>
      <c r="R20" s="19"/>
      <c r="S20" s="19"/>
      <c r="T20" s="19"/>
      <c r="U20" s="19"/>
      <c r="V20" s="13"/>
    </row>
    <row r="21" spans="1:22" ht="24.95" customHeight="1" x14ac:dyDescent="0.25">
      <c r="A21" s="25"/>
      <c r="B21" s="32" t="s">
        <v>5</v>
      </c>
      <c r="C21" s="44" t="s">
        <v>5</v>
      </c>
      <c r="D21" s="32"/>
      <c r="E21" s="12"/>
      <c r="F21" s="12"/>
      <c r="G21" s="12"/>
      <c r="H21" s="12"/>
      <c r="I21" s="12"/>
      <c r="J21" s="26"/>
      <c r="K21" s="26">
        <f>SUM(K8:K16)</f>
        <v>38135.824000000001</v>
      </c>
      <c r="L21" s="26">
        <f>SUM(L8:L16)</f>
        <v>0</v>
      </c>
      <c r="M21" s="26">
        <f>SUM(M8:M16)</f>
        <v>0</v>
      </c>
      <c r="N21" s="26">
        <f>SUM(N8:N16)</f>
        <v>137288.96639999998</v>
      </c>
      <c r="O21" s="26" t="s">
        <v>6</v>
      </c>
      <c r="P21" s="26">
        <f>SUM(P8:P16)</f>
        <v>854241.96640000003</v>
      </c>
      <c r="Q21" s="26"/>
      <c r="R21" s="26" t="s">
        <v>7</v>
      </c>
      <c r="S21" s="25"/>
      <c r="T21" s="26">
        <f>SUM(T6:T16)</f>
        <v>777730</v>
      </c>
      <c r="U21" s="12"/>
      <c r="V21" s="26">
        <f>SUM(V6:V16)</f>
        <v>76511.966400000034</v>
      </c>
    </row>
    <row r="22" spans="1:22" ht="24.95" customHeight="1" x14ac:dyDescent="0.25">
      <c r="A22" s="16"/>
      <c r="B22" s="16"/>
      <c r="C22" s="37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3"/>
      <c r="T22" s="16"/>
      <c r="U22" s="16"/>
      <c r="V22" s="13"/>
    </row>
    <row r="23" spans="1:22" ht="24.95" customHeight="1" thickBot="1" x14ac:dyDescent="0.3">
      <c r="A23" s="20"/>
      <c r="B23" s="20"/>
      <c r="C23" s="45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33" t="s">
        <v>8</v>
      </c>
      <c r="S23" s="21"/>
      <c r="T23" s="33">
        <f>P21-T21</f>
        <v>76511.966400000034</v>
      </c>
      <c r="U23" s="20"/>
      <c r="V23" s="21"/>
    </row>
    <row r="25" spans="1:22" ht="24.95" customHeight="1" thickBot="1" x14ac:dyDescent="0.3">
      <c r="F25" s="10"/>
      <c r="G25" s="10"/>
      <c r="H25" s="10"/>
      <c r="I25" s="10"/>
      <c r="J25" s="10"/>
      <c r="K25" s="10"/>
    </row>
    <row r="26" spans="1:22" ht="24.95" customHeight="1" thickBot="1" x14ac:dyDescent="0.3">
      <c r="G26" s="10"/>
      <c r="H26" s="10"/>
      <c r="I26" s="10"/>
      <c r="J26" s="53" t="s">
        <v>11</v>
      </c>
      <c r="K26" s="54"/>
      <c r="L26" s="55"/>
    </row>
    <row r="27" spans="1:22" ht="24.95" customHeight="1" thickBot="1" x14ac:dyDescent="0.3">
      <c r="F27" s="10"/>
      <c r="G27" s="10"/>
      <c r="H27" s="10"/>
      <c r="I27" s="10"/>
      <c r="J27" s="56">
        <v>45700</v>
      </c>
      <c r="K27" s="54"/>
      <c r="L27" s="55"/>
    </row>
    <row r="28" spans="1:22" ht="24.95" customHeight="1" thickBot="1" x14ac:dyDescent="0.3">
      <c r="F28" s="10"/>
      <c r="G28" s="10"/>
      <c r="H28" s="10"/>
      <c r="I28" s="10"/>
      <c r="J28" s="57" t="s">
        <v>12</v>
      </c>
      <c r="K28" s="58"/>
      <c r="L28" s="7">
        <f>K21+L21+M21</f>
        <v>38135.824000000001</v>
      </c>
    </row>
    <row r="29" spans="1:22" ht="24.95" customHeight="1" x14ac:dyDescent="0.25">
      <c r="H29" s="1"/>
      <c r="I29" s="1"/>
      <c r="J29" s="57" t="s">
        <v>9</v>
      </c>
      <c r="K29" s="58"/>
      <c r="L29" s="8">
        <f>T23</f>
        <v>76511.966400000034</v>
      </c>
    </row>
  </sheetData>
  <mergeCells count="4">
    <mergeCell ref="J26:L26"/>
    <mergeCell ref="J27:L27"/>
    <mergeCell ref="J28:K28"/>
    <mergeCell ref="J29:K2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2025-06-25T12:48:31Z</dcterms:modified>
</cp:coreProperties>
</file>