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Correct data/"/>
    </mc:Choice>
  </mc:AlternateContent>
  <xr:revisionPtr revIDLastSave="0" documentId="13_ncr:1_{776ABE3F-0F76-4C91-890C-8F5AFDA5C6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1" l="1"/>
  <c r="U10" i="1"/>
  <c r="U11" i="1"/>
  <c r="Q7" i="1"/>
  <c r="G8" i="1" l="1"/>
  <c r="M8" i="1" s="1"/>
  <c r="M14" i="1" s="1"/>
  <c r="J8" i="1" l="1"/>
  <c r="K8" i="1"/>
  <c r="K14" i="1" s="1"/>
  <c r="L8" i="1"/>
  <c r="L14" i="1" s="1"/>
  <c r="T9" i="1"/>
  <c r="U9" i="1" s="1"/>
  <c r="T8" i="1"/>
  <c r="U8" i="1" s="1"/>
  <c r="M22" i="1" l="1"/>
  <c r="U14" i="1"/>
  <c r="G11" i="1"/>
  <c r="I11" i="1" s="1"/>
  <c r="J11" i="1" l="1"/>
  <c r="P11" i="1" s="1"/>
  <c r="G10" i="1"/>
  <c r="I10" i="1" s="1"/>
  <c r="J10" i="1" s="1"/>
  <c r="P10" i="1" l="1"/>
  <c r="J14" i="1"/>
  <c r="H8" i="1"/>
  <c r="N8" i="1" l="1"/>
  <c r="N14" i="1" s="1"/>
  <c r="M24" i="1" s="1"/>
  <c r="I8" i="1"/>
  <c r="P8" i="1" l="1"/>
  <c r="P14" i="1" s="1"/>
  <c r="I14" i="1"/>
  <c r="U16" i="1"/>
  <c r="M23" i="1" s="1"/>
</calcChain>
</file>

<file path=xl/sharedStrings.xml><?xml version="1.0" encoding="utf-8"?>
<sst xmlns="http://schemas.openxmlformats.org/spreadsheetml/2006/main" count="48" uniqueCount="46">
  <si>
    <t>Amount</t>
  </si>
  <si>
    <t>PAYMENT NOTE No.</t>
  </si>
  <si>
    <t>UTR</t>
  </si>
  <si>
    <t>Pipe Laying work</t>
  </si>
  <si>
    <t>Balance Payable Amount Rs. -</t>
  </si>
  <si>
    <t>Total Paid Amount Rs. -</t>
  </si>
  <si>
    <t>Hold the Amount because the Qty. is more then the DPR</t>
  </si>
  <si>
    <t>Anil associates</t>
  </si>
  <si>
    <t>10-03-2023 NEFT/AXISP00370369871/RIUP22/2551/ANIL SAROHA S/O ₹ 1,48,500.00</t>
  </si>
  <si>
    <t>11-04-2023 NEFT/AXISP00380905291/SPUP23/0063/ANIL SAROHA S/O 148500.00</t>
  </si>
  <si>
    <t>RIUP22/2551</t>
  </si>
  <si>
    <t>SPUP23/0063</t>
  </si>
  <si>
    <t>GSt Release Note</t>
  </si>
  <si>
    <t>01-05-2023 NEFT/AXISP00385697759/SPUP23/0340/ANIL SAROHA S/O 76320.00</t>
  </si>
  <si>
    <t>SPUP23/0340</t>
  </si>
  <si>
    <t>04-05-2023 NEFT/AXISP00387404078/RIUP23/084/ANIL SAROHA S/O 90808.00</t>
  </si>
  <si>
    <t>RIUP23/084/</t>
  </si>
  <si>
    <t>Hold amount</t>
  </si>
  <si>
    <t>Advance / Surplus</t>
  </si>
  <si>
    <t>GST</t>
  </si>
  <si>
    <t>Anil Associates</t>
  </si>
  <si>
    <t xml:space="preserve">23.7.24 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</si>
  <si>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</si>
  <si>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</si>
  <si>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</si>
  <si>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</si>
  <si>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</si>
  <si>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</si>
  <si>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</si>
  <si>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</si>
  <si>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</si>
  <si>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</si>
  <si>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</si>
  <si>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</si>
  <si>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</si>
  <si>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</si>
  <si>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</si>
  <si>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</si>
  <si>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</si>
  <si>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</si>
  <si>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</si>
  <si>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</si>
  <si>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</si>
  <si>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</si>
  <si>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</si>
  <si>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Purmafi Village , Pipe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</si>
</sst>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="85" zoomScaleNormal="85" workbookViewId="0">
      <selection activeCell="B3" sqref="B3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" style="3" customWidth="1"/>
    <col min="8" max="9" width="15" style="15" customWidth="1"/>
    <col min="10" max="10" width="11.28515625" style="3" customWidth="1"/>
    <col min="11" max="13" width="11.5703125" style="3" customWidth="1"/>
    <col min="14" max="14" width="14.85546875" style="3" customWidth="1"/>
    <col min="15" max="15" width="17.5703125" style="3" bestFit="1" customWidth="1"/>
    <col min="16" max="16" width="14.85546875" style="3" customWidth="1"/>
    <col min="17" max="17" width="7.28515625" style="3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5" style="3" bestFit="1" customWidth="1"/>
    <col min="22" max="22" width="84.140625" style="3" bestFit="1" customWidth="1"/>
    <col min="23" max="16384" width="9" style="3"/>
  </cols>
  <sheetData>
    <row r="1" spans="1:22" x14ac:dyDescent="0.25">
      <c r="A1" s="39" t="s">
        <v>22</v>
      </c>
      <c r="B1" s="2" t="s">
        <v>7</v>
      </c>
      <c r="E1" s="4"/>
      <c r="F1" s="4"/>
      <c r="G1" s="4"/>
      <c r="H1" s="5"/>
      <c r="I1" s="5"/>
    </row>
    <row r="2" spans="1:22" ht="21" x14ac:dyDescent="0.25">
      <c r="A2" s="39" t="s">
        <v>23</v>
      </c>
      <c r="B2" t="s">
        <v>26</v>
      </c>
      <c r="C2" s="6"/>
      <c r="D2" s="6" t="s">
        <v>7</v>
      </c>
      <c r="G2" s="7"/>
      <c r="I2" s="7" t="s">
        <v>3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2" ht="21.75" thickBot="1" x14ac:dyDescent="0.3">
      <c r="A3" s="39" t="s">
        <v>24</v>
      </c>
      <c r="B3" t="s">
        <v>27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2" ht="15.75" thickBot="1" x14ac:dyDescent="0.3">
      <c r="A4" s="39" t="s">
        <v>25</v>
      </c>
      <c r="B4" t="s">
        <v>27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22" ht="43.9" customHeight="1" x14ac:dyDescent="0.25">
      <c r="A5" s="40" t="s">
        <v>28</v>
      </c>
      <c r="B5" s="41" t="s">
        <v>29</v>
      </c>
      <c r="C5" s="42" t="s">
        <v>30</v>
      </c>
      <c r="D5" s="43" t="s">
        <v>31</v>
      </c>
      <c r="E5" s="41" t="s">
        <v>32</v>
      </c>
      <c r="F5" s="41" t="s">
        <v>33</v>
      </c>
      <c r="G5" s="43" t="s">
        <v>34</v>
      </c>
      <c r="H5" s="44" t="s">
        <v>35</v>
      </c>
      <c r="I5" s="45" t="s">
        <v>0</v>
      </c>
      <c r="J5" s="41" t="s">
        <v>36</v>
      </c>
      <c r="K5" s="41" t="s">
        <v>37</v>
      </c>
      <c r="L5" s="41" t="s">
        <v>38</v>
      </c>
      <c r="M5" s="41" t="s">
        <v>39</v>
      </c>
      <c r="N5" s="19" t="s">
        <v>40</v>
      </c>
      <c r="O5" s="19" t="s">
        <v>6</v>
      </c>
      <c r="P5" s="19" t="s">
        <v>41</v>
      </c>
      <c r="Q5" s="19"/>
      <c r="R5" s="19" t="s">
        <v>1</v>
      </c>
      <c r="S5" s="41" t="s">
        <v>42</v>
      </c>
      <c r="T5" s="41" t="s">
        <v>43</v>
      </c>
      <c r="U5" s="41" t="s">
        <v>44</v>
      </c>
      <c r="V5" s="41" t="s">
        <v>2</v>
      </c>
    </row>
    <row r="6" spans="1:22" ht="15.75" thickBot="1" x14ac:dyDescent="0.3">
      <c r="A6" s="31"/>
      <c r="B6" s="14"/>
      <c r="C6" s="14"/>
      <c r="D6" s="14"/>
      <c r="E6" s="14"/>
      <c r="F6" s="14"/>
      <c r="G6" s="14"/>
      <c r="H6" s="32">
        <v>0.18</v>
      </c>
      <c r="I6" s="14"/>
      <c r="J6" s="32">
        <v>0.01</v>
      </c>
      <c r="K6" s="32">
        <v>0.05</v>
      </c>
      <c r="L6" s="32">
        <v>0.1</v>
      </c>
      <c r="M6" s="32">
        <v>0.1</v>
      </c>
      <c r="N6" s="32">
        <v>0.18</v>
      </c>
      <c r="O6" s="32"/>
      <c r="P6" s="14"/>
      <c r="Q6" s="33"/>
      <c r="R6" s="14"/>
      <c r="S6" s="14"/>
      <c r="T6" s="32">
        <v>0.01</v>
      </c>
      <c r="U6" s="14"/>
      <c r="V6" s="14"/>
    </row>
    <row r="7" spans="1:22" s="16" customFormat="1" ht="20.25" customHeight="1" x14ac:dyDescent="0.25">
      <c r="A7" s="29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30">
        <f>A8</f>
        <v>54286</v>
      </c>
      <c r="R7" s="17"/>
      <c r="S7" s="17"/>
      <c r="T7" s="18"/>
      <c r="U7" s="17"/>
      <c r="V7" s="17"/>
    </row>
    <row r="8" spans="1:22" ht="36" customHeight="1" x14ac:dyDescent="0.25">
      <c r="A8" s="20">
        <v>54286</v>
      </c>
      <c r="B8" s="22" t="s">
        <v>45</v>
      </c>
      <c r="C8" s="1">
        <v>44978</v>
      </c>
      <c r="D8" s="23">
        <v>1</v>
      </c>
      <c r="E8" s="12">
        <v>504487</v>
      </c>
      <c r="F8" s="12">
        <v>0</v>
      </c>
      <c r="G8" s="12">
        <f>ROUND(E8-F8,)</f>
        <v>504487</v>
      </c>
      <c r="H8" s="12">
        <f>ROUND(G8*H6,0)</f>
        <v>90808</v>
      </c>
      <c r="I8" s="12">
        <f>G8+H8</f>
        <v>595295</v>
      </c>
      <c r="J8" s="12">
        <f>ROUND(G8*$J$6,)</f>
        <v>5045</v>
      </c>
      <c r="K8" s="12">
        <f>ROUND(G8*$K$6,)</f>
        <v>25224</v>
      </c>
      <c r="L8" s="12">
        <f>ROUND(G8*$L$6,)</f>
        <v>50449</v>
      </c>
      <c r="M8" s="12">
        <f>ROUND(G8*$M$6,)</f>
        <v>50449</v>
      </c>
      <c r="N8" s="12">
        <f>H8</f>
        <v>90808</v>
      </c>
      <c r="O8" s="12">
        <v>0</v>
      </c>
      <c r="P8" s="12">
        <f>ROUND(I8-SUM(J8:O8),0)</f>
        <v>373320</v>
      </c>
      <c r="Q8" s="21"/>
      <c r="R8" s="12" t="s">
        <v>10</v>
      </c>
      <c r="S8" s="12">
        <v>150000</v>
      </c>
      <c r="T8" s="12">
        <f>S8*$T$6</f>
        <v>1500</v>
      </c>
      <c r="U8" s="12">
        <f>ROUND(S8-T8,)</f>
        <v>148500</v>
      </c>
      <c r="V8" s="24" t="s">
        <v>8</v>
      </c>
    </row>
    <row r="9" spans="1:22" ht="36" customHeight="1" x14ac:dyDescent="0.25">
      <c r="A9" s="20">
        <v>54286</v>
      </c>
      <c r="B9" s="22" t="s">
        <v>12</v>
      </c>
      <c r="C9" s="1">
        <v>45036</v>
      </c>
      <c r="D9" s="23">
        <v>1</v>
      </c>
      <c r="E9" s="12">
        <v>90808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v>90808</v>
      </c>
      <c r="Q9" s="21"/>
      <c r="R9" s="12" t="s">
        <v>11</v>
      </c>
      <c r="S9" s="12">
        <v>150000</v>
      </c>
      <c r="T9" s="12">
        <f>S9*$T$6</f>
        <v>1500</v>
      </c>
      <c r="U9" s="12">
        <f t="shared" ref="U9:U11" si="0">ROUND(S9-T9,)</f>
        <v>148500</v>
      </c>
      <c r="V9" s="24" t="s">
        <v>9</v>
      </c>
    </row>
    <row r="10" spans="1:22" ht="36" customHeight="1" x14ac:dyDescent="0.25">
      <c r="A10" s="20">
        <v>54286</v>
      </c>
      <c r="B10" s="22"/>
      <c r="C10" s="1"/>
      <c r="D10" s="25"/>
      <c r="E10" s="12"/>
      <c r="F10" s="12"/>
      <c r="G10" s="12">
        <f>E10-F10</f>
        <v>0</v>
      </c>
      <c r="H10" s="12">
        <v>0</v>
      </c>
      <c r="I10" s="12">
        <f>G10+H10</f>
        <v>0</v>
      </c>
      <c r="J10" s="12">
        <f>J6*I10</f>
        <v>0</v>
      </c>
      <c r="K10" s="12"/>
      <c r="L10" s="12"/>
      <c r="M10" s="12"/>
      <c r="N10" s="12"/>
      <c r="O10" s="12"/>
      <c r="P10" s="12">
        <f>I10-SUM(J10:N10)</f>
        <v>0</v>
      </c>
      <c r="Q10" s="21"/>
      <c r="R10" s="12" t="s">
        <v>14</v>
      </c>
      <c r="S10" s="12">
        <v>76320</v>
      </c>
      <c r="T10" s="12">
        <v>0</v>
      </c>
      <c r="U10" s="12">
        <f t="shared" si="0"/>
        <v>76320</v>
      </c>
      <c r="V10" s="24" t="s">
        <v>13</v>
      </c>
    </row>
    <row r="11" spans="1:22" ht="36" customHeight="1" x14ac:dyDescent="0.25">
      <c r="A11" s="20">
        <v>54286</v>
      </c>
      <c r="B11" s="22"/>
      <c r="C11" s="26"/>
      <c r="D11" s="25"/>
      <c r="E11" s="12"/>
      <c r="F11" s="12"/>
      <c r="G11" s="12">
        <f>E11-F11</f>
        <v>0</v>
      </c>
      <c r="H11" s="12">
        <v>0</v>
      </c>
      <c r="I11" s="12">
        <f>G11+H11</f>
        <v>0</v>
      </c>
      <c r="J11" s="12">
        <f>J$6*I11</f>
        <v>0</v>
      </c>
      <c r="K11" s="12">
        <v>0</v>
      </c>
      <c r="L11" s="12"/>
      <c r="M11" s="12"/>
      <c r="N11" s="12">
        <v>0</v>
      </c>
      <c r="O11" s="12"/>
      <c r="P11" s="12">
        <f>I11-SUM(J11:N11)</f>
        <v>0</v>
      </c>
      <c r="Q11" s="21"/>
      <c r="R11" s="12" t="s">
        <v>16</v>
      </c>
      <c r="S11" s="12">
        <v>90808</v>
      </c>
      <c r="T11" s="12"/>
      <c r="U11" s="12">
        <f t="shared" si="0"/>
        <v>90808</v>
      </c>
      <c r="V11" s="24" t="s">
        <v>15</v>
      </c>
    </row>
    <row r="12" spans="1:22" x14ac:dyDescent="0.25">
      <c r="A12" s="20">
        <v>54286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1"/>
      <c r="R12" s="12"/>
      <c r="S12" s="12"/>
      <c r="T12" s="12"/>
      <c r="U12" s="12"/>
      <c r="V12" s="24"/>
    </row>
    <row r="13" spans="1:22" ht="15.75" thickBot="1" x14ac:dyDescent="0.3">
      <c r="A13" s="20">
        <v>54286</v>
      </c>
      <c r="B13" s="34"/>
      <c r="C13" s="34"/>
      <c r="D13" s="34"/>
      <c r="E13" s="35"/>
      <c r="F13" s="35"/>
      <c r="G13" s="35"/>
      <c r="H13" s="13"/>
      <c r="I13" s="13"/>
      <c r="J13" s="13"/>
      <c r="K13" s="13"/>
      <c r="L13" s="13"/>
      <c r="M13" s="13"/>
      <c r="N13" s="13"/>
      <c r="O13" s="13"/>
      <c r="P13" s="13"/>
      <c r="Q13" s="36"/>
      <c r="R13" s="13"/>
      <c r="S13" s="13"/>
      <c r="T13" s="13"/>
      <c r="U13" s="13"/>
      <c r="V13" s="13"/>
    </row>
    <row r="14" spans="1:22" x14ac:dyDescent="0.25">
      <c r="A14" s="37"/>
      <c r="B14" s="37"/>
      <c r="C14" s="37"/>
      <c r="D14" s="37"/>
      <c r="E14" s="37"/>
      <c r="F14" s="37"/>
      <c r="G14" s="37"/>
      <c r="H14" s="37"/>
      <c r="I14" s="38">
        <f t="shared" ref="I14:O14" si="1">SUM(I8:I13)</f>
        <v>595295</v>
      </c>
      <c r="J14" s="38">
        <f t="shared" si="1"/>
        <v>5045</v>
      </c>
      <c r="K14" s="38">
        <f t="shared" si="1"/>
        <v>25224</v>
      </c>
      <c r="L14" s="38">
        <f t="shared" si="1"/>
        <v>50449</v>
      </c>
      <c r="M14" s="38">
        <f t="shared" si="1"/>
        <v>50449</v>
      </c>
      <c r="N14" s="38">
        <f t="shared" si="1"/>
        <v>90808</v>
      </c>
      <c r="O14" s="38">
        <f t="shared" si="1"/>
        <v>0</v>
      </c>
      <c r="P14" s="38">
        <f>SUM(P8:P13)</f>
        <v>464128</v>
      </c>
      <c r="Q14" s="38"/>
      <c r="R14" s="38" t="s">
        <v>5</v>
      </c>
      <c r="S14" s="38"/>
      <c r="T14" s="38"/>
      <c r="U14" s="38">
        <f>SUM(U6:U13)</f>
        <v>464128</v>
      </c>
      <c r="V14" s="37"/>
    </row>
    <row r="15" spans="1:22" x14ac:dyDescent="0.25">
      <c r="A15" s="12"/>
      <c r="B15" s="12"/>
      <c r="C15" s="12"/>
      <c r="D15" s="12"/>
      <c r="E15" s="12"/>
      <c r="F15" s="12"/>
      <c r="G15" s="27"/>
      <c r="H15" s="27"/>
      <c r="I15" s="27"/>
      <c r="J15" s="27"/>
      <c r="K15" s="27"/>
      <c r="L15" s="27"/>
      <c r="M15" s="27"/>
      <c r="N15" s="27"/>
      <c r="O15" s="12"/>
      <c r="P15" s="12"/>
      <c r="Q15" s="12"/>
      <c r="R15" s="12"/>
      <c r="S15" s="12"/>
      <c r="T15" s="12"/>
      <c r="U15" s="12"/>
      <c r="V15" s="12"/>
    </row>
    <row r="16" spans="1:22" ht="15.75" thickBot="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28" t="s">
        <v>4</v>
      </c>
      <c r="S16" s="14"/>
      <c r="T16" s="14"/>
      <c r="U16" s="28">
        <f>P14-U14</f>
        <v>0</v>
      </c>
      <c r="V16" s="14"/>
    </row>
    <row r="19" spans="11:14" ht="15.75" thickBot="1" x14ac:dyDescent="0.3"/>
    <row r="20" spans="11:14" ht="19.5" thickBot="1" x14ac:dyDescent="0.3">
      <c r="K20" s="48" t="s">
        <v>20</v>
      </c>
      <c r="L20" s="48"/>
      <c r="M20" s="48"/>
      <c r="N20" s="48"/>
    </row>
    <row r="21" spans="11:14" ht="16.5" thickBot="1" x14ac:dyDescent="0.3">
      <c r="K21" s="46" t="s">
        <v>21</v>
      </c>
      <c r="L21" s="46"/>
      <c r="M21" s="46"/>
      <c r="N21" s="46"/>
    </row>
    <row r="22" spans="11:14" ht="16.5" thickBot="1" x14ac:dyDescent="0.3">
      <c r="K22" s="46" t="s">
        <v>17</v>
      </c>
      <c r="L22" s="46"/>
      <c r="M22" s="47">
        <f>K14+L14+M14</f>
        <v>126122</v>
      </c>
      <c r="N22" s="47"/>
    </row>
    <row r="23" spans="11:14" ht="16.5" thickBot="1" x14ac:dyDescent="0.3">
      <c r="K23" s="46" t="s">
        <v>18</v>
      </c>
      <c r="L23" s="46"/>
      <c r="M23" s="47">
        <f>U16</f>
        <v>0</v>
      </c>
      <c r="N23" s="47"/>
    </row>
    <row r="24" spans="11:14" ht="16.5" thickBot="1" x14ac:dyDescent="0.3">
      <c r="K24" s="46" t="s">
        <v>19</v>
      </c>
      <c r="L24" s="46"/>
      <c r="M24" s="47">
        <f>N14-P9</f>
        <v>0</v>
      </c>
      <c r="N24" s="47"/>
    </row>
  </sheetData>
  <mergeCells count="8">
    <mergeCell ref="K24:L24"/>
    <mergeCell ref="M24:N24"/>
    <mergeCell ref="K20:N20"/>
    <mergeCell ref="K21:N21"/>
    <mergeCell ref="K22:L22"/>
    <mergeCell ref="M22:N22"/>
    <mergeCell ref="K23:L23"/>
    <mergeCell ref="M23:N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2025-06-12T09:51:30Z</dcterms:modified>
</cp:coreProperties>
</file>