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test- 01-12-2025\"/>
    </mc:Choice>
  </mc:AlternateContent>
  <xr:revisionPtr revIDLastSave="0" documentId="13_ncr:1_{084979C1-F808-46D2-9D71-BF4AA85595C0}" xr6:coauthVersionLast="47" xr6:coauthVersionMax="47" xr10:uidLastSave="{00000000-0000-0000-0000-000000000000}"/>
  <bookViews>
    <workbookView xWindow="-108" yWindow="-108" windowWidth="23256" windowHeight="12456" xr2:uid="{990F2D3C-9134-4072-B9F3-679886C6E0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" i="1" l="1"/>
  <c r="N14" i="1"/>
  <c r="G14" i="1"/>
  <c r="O13" i="1"/>
  <c r="N13" i="1"/>
  <c r="G13" i="1"/>
  <c r="O12" i="1"/>
  <c r="N12" i="1"/>
  <c r="H12" i="1"/>
  <c r="G12" i="1"/>
  <c r="O11" i="1"/>
  <c r="N11" i="1"/>
  <c r="G11" i="1"/>
  <c r="O10" i="1"/>
  <c r="N10" i="1"/>
  <c r="G10" i="1"/>
  <c r="O9" i="1"/>
  <c r="N9" i="1"/>
  <c r="H9" i="1"/>
  <c r="G9" i="1"/>
  <c r="O8" i="1"/>
  <c r="N8" i="1"/>
  <c r="G8" i="1"/>
  <c r="O7" i="1"/>
  <c r="N7" i="1"/>
  <c r="G7" i="1"/>
  <c r="O6" i="1"/>
  <c r="N6" i="1"/>
  <c r="G6" i="1"/>
  <c r="O5" i="1"/>
  <c r="N5" i="1"/>
  <c r="H5" i="1"/>
  <c r="G5" i="1"/>
  <c r="O4" i="1"/>
  <c r="N4" i="1"/>
  <c r="G4" i="1"/>
  <c r="O3" i="1"/>
  <c r="N3" i="1"/>
  <c r="G3" i="1"/>
  <c r="O2" i="1"/>
  <c r="N2" i="1"/>
  <c r="H2" i="1"/>
  <c r="G2" i="1"/>
  <c r="H11" i="1" l="1"/>
  <c r="P11" i="1"/>
  <c r="H14" i="1"/>
  <c r="P8" i="1"/>
  <c r="P7" i="1"/>
  <c r="P13" i="1"/>
  <c r="P4" i="1"/>
  <c r="H8" i="1"/>
  <c r="H6" i="1"/>
  <c r="P3" i="1"/>
  <c r="P10" i="1"/>
  <c r="H10" i="1"/>
  <c r="P14" i="1"/>
  <c r="H4" i="1"/>
  <c r="H13" i="1"/>
  <c r="P6" i="1"/>
  <c r="H7" i="1"/>
  <c r="H3" i="1"/>
  <c r="AJ4" i="1" l="1"/>
  <c r="AK8" i="1"/>
  <c r="AI11" i="1"/>
  <c r="AI4" i="1"/>
  <c r="AK6" i="1"/>
  <c r="AF13" i="1"/>
  <c r="AK4" i="1"/>
  <c r="AG4" i="1"/>
  <c r="AK11" i="1"/>
  <c r="AJ11" i="1"/>
  <c r="AC11" i="1"/>
  <c r="AH6" i="1"/>
  <c r="AH4" i="1"/>
  <c r="AF11" i="1"/>
  <c r="AC4" i="1"/>
  <c r="AJ6" i="1"/>
  <c r="AJ14" i="1"/>
  <c r="AC8" i="1"/>
  <c r="AI8" i="1"/>
  <c r="AG11" i="1"/>
  <c r="AH8" i="1"/>
  <c r="AC6" i="1"/>
  <c r="AG8" i="1"/>
  <c r="AH7" i="1"/>
  <c r="AH11" i="1"/>
  <c r="AG10" i="1"/>
  <c r="AF8" i="1"/>
  <c r="AC10" i="1"/>
  <c r="AG13" i="1"/>
  <c r="AJ8" i="1"/>
  <c r="AC14" i="1"/>
  <c r="AK10" i="1"/>
  <c r="AG14" i="1"/>
  <c r="AI7" i="1"/>
  <c r="AF3" i="1"/>
  <c r="AF14" i="1"/>
  <c r="AC13" i="1"/>
  <c r="AH14" i="1"/>
  <c r="AF10" i="1"/>
  <c r="AF4" i="1"/>
  <c r="AI14" i="1"/>
  <c r="AK13" i="1"/>
  <c r="AJ10" i="1"/>
  <c r="AK14" i="1"/>
  <c r="AG3" i="1"/>
  <c r="AH13" i="1"/>
  <c r="AF6" i="1"/>
  <c r="AI6" i="1"/>
  <c r="AG6" i="1"/>
  <c r="AI13" i="1"/>
  <c r="AJ13" i="1"/>
  <c r="AI10" i="1"/>
  <c r="AH10" i="1"/>
  <c r="AJ7" i="1"/>
  <c r="AH3" i="1"/>
  <c r="AK7" i="1"/>
  <c r="AJ3" i="1"/>
  <c r="AC7" i="1"/>
  <c r="AF7" i="1"/>
  <c r="AK3" i="1"/>
  <c r="AI3" i="1"/>
  <c r="AG7" i="1"/>
  <c r="AC3" i="1"/>
</calcChain>
</file>

<file path=xl/sharedStrings.xml><?xml version="1.0" encoding="utf-8"?>
<sst xmlns="http://schemas.openxmlformats.org/spreadsheetml/2006/main" count="59" uniqueCount="45">
  <si>
    <t>Location</t>
  </si>
  <si>
    <t>Remarks</t>
  </si>
  <si>
    <t>Total</t>
  </si>
  <si>
    <t>Dwarka Nagar</t>
  </si>
  <si>
    <t>2787E</t>
  </si>
  <si>
    <t>2788E</t>
  </si>
  <si>
    <t>MH_NO</t>
  </si>
  <si>
    <t>CC_length</t>
  </si>
  <si>
    <t>Invert_Level</t>
  </si>
  <si>
    <t>MH_Top_Level</t>
  </si>
  <si>
    <t>Ground_Level</t>
  </si>
  <si>
    <t>ID_of_MH_m</t>
  </si>
  <si>
    <t>Actual_Trench_Length</t>
  </si>
  <si>
    <t>Pipe_Dia_mm</t>
  </si>
  <si>
    <t>Width_0_to_2_5</t>
  </si>
  <si>
    <t>Width_2_5_to_3_0</t>
  </si>
  <si>
    <t>Width_3_0_to_4_5</t>
  </si>
  <si>
    <t>Width_4_5_to_6_0</t>
  </si>
  <si>
    <t>Upto_IL_Depth</t>
  </si>
  <si>
    <t>Cutting_Depth</t>
  </si>
  <si>
    <t>Avg_Depth</t>
  </si>
  <si>
    <t>Soft_Murum_0_to_1_5</t>
  </si>
  <si>
    <t>Soft_Murum_1_5_to_3_0</t>
  </si>
  <si>
    <t>Soft_Murum_3_0_to_4_5</t>
  </si>
  <si>
    <t>Hard_Murum_0_to_1_5</t>
  </si>
  <si>
    <t>Hard_Murum_1_5_to_3_0</t>
  </si>
  <si>
    <t>Soft_Rock_0_to_1_5</t>
  </si>
  <si>
    <t>Soft_Rock_1_5_to_3_0</t>
  </si>
  <si>
    <t>Hard_Rock_0_to_1_5</t>
  </si>
  <si>
    <t>Hard_Rock_1_5_to_3_0</t>
  </si>
  <si>
    <t>Hard_Rock_3_0_to_4_5</t>
  </si>
  <si>
    <t>Hard_Rock_4_5_to_6_0</t>
  </si>
  <si>
    <t>Hard_Rock_6_0_to_7_5</t>
  </si>
  <si>
    <t>Soft_Murum_0_to_1_5_total</t>
  </si>
  <si>
    <t>Soft_Murum_1_5_to_3_0_total</t>
  </si>
  <si>
    <t>Soft_Murum_3_0_to_4_5_total</t>
  </si>
  <si>
    <t>Hard_Murum_0_to_1_5_total</t>
  </si>
  <si>
    <t>Hard_Murum_1_5_and_above_total</t>
  </si>
  <si>
    <t>Soft_Rock_0_to_1_5_total</t>
  </si>
  <si>
    <t>Soft_Rock_1_5_and_above_total</t>
  </si>
  <si>
    <t>Hard_Rock_0_to_1_5_total</t>
  </si>
  <si>
    <t>Hard_Rock_1_5_and_above_total</t>
  </si>
  <si>
    <t>Hard_Rock_3_0_to_4_5_total</t>
  </si>
  <si>
    <t>Hard_Rock_4_5_to_6_0_total</t>
  </si>
  <si>
    <t>Hard_Rock_6_0_to_7_5_total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</si>
</sst>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3">
    <xf numFmtId="0" fontId="0" fillId="0" borderId="0" xfId="0"/>
    <xf numFmtId="43" fontId="2" fillId="0" borderId="14" xfId="1" applyFont="1" applyBorder="1" applyAlignment="1">
      <alignment horizontal="center" vertical="center" wrapText="1"/>
    </xf>
    <xf numFmtId="43" fontId="2" fillId="0" borderId="22" xfId="1" applyFont="1" applyBorder="1" applyAlignment="1">
      <alignment horizontal="center" vertical="center" wrapText="1"/>
    </xf>
    <xf numFmtId="43" fontId="0" fillId="0" borderId="24" xfId="1" applyFont="1" applyBorder="1" applyAlignment="1">
      <alignment horizontal="center" vertical="center"/>
    </xf>
    <xf numFmtId="0" fontId="0" fillId="2" borderId="2" xfId="1" applyNumberFormat="1" applyFont="1" applyFill="1" applyBorder="1" applyAlignment="1">
      <alignment horizontal="center"/>
    </xf>
    <xf numFmtId="43" fontId="0" fillId="0" borderId="6" xfId="1" applyFont="1" applyBorder="1" applyAlignment="1">
      <alignment horizontal="center" vertical="center"/>
    </xf>
    <xf numFmtId="43" fontId="0" fillId="0" borderId="1" xfId="1" applyFont="1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43" fontId="4" fillId="0" borderId="3" xfId="1" applyFont="1" applyBorder="1"/>
    <xf numFmtId="43" fontId="0" fillId="0" borderId="7" xfId="1" applyFont="1" applyBorder="1" applyAlignment="1">
      <alignment horizontal="center"/>
    </xf>
    <xf numFmtId="0" fontId="0" fillId="0" borderId="9" xfId="1" applyNumberFormat="1" applyFont="1" applyBorder="1" applyAlignment="1">
      <alignment horizontal="center"/>
    </xf>
    <xf numFmtId="43" fontId="0" fillId="0" borderId="8" xfId="1" applyFont="1" applyBorder="1" applyAlignment="1">
      <alignment horizontal="center"/>
    </xf>
    <xf numFmtId="43" fontId="0" fillId="0" borderId="10" xfId="1" applyFont="1" applyBorder="1" applyAlignment="1">
      <alignment horizontal="center"/>
    </xf>
    <xf numFmtId="43" fontId="0" fillId="0" borderId="11" xfId="1" applyFont="1" applyBorder="1" applyAlignment="1">
      <alignment horizontal="center"/>
    </xf>
    <xf numFmtId="43" fontId="0" fillId="0" borderId="12" xfId="1" applyFont="1" applyBorder="1" applyAlignment="1">
      <alignment horizontal="center"/>
    </xf>
    <xf numFmtId="43" fontId="0" fillId="0" borderId="13" xfId="1" applyFont="1" applyBorder="1" applyAlignment="1">
      <alignment horizontal="center" vertical="center"/>
    </xf>
    <xf numFmtId="43" fontId="0" fillId="0" borderId="8" xfId="1" applyFont="1" applyBorder="1" applyAlignment="1">
      <alignment horizontal="center" vertical="center"/>
    </xf>
    <xf numFmtId="43" fontId="0" fillId="0" borderId="9" xfId="1" applyFont="1" applyBorder="1" applyAlignment="1">
      <alignment horizontal="center" vertical="center"/>
    </xf>
    <xf numFmtId="43" fontId="0" fillId="0" borderId="9" xfId="1" applyFont="1" applyBorder="1" applyAlignment="1">
      <alignment horizontal="center"/>
    </xf>
    <xf numFmtId="43" fontId="0" fillId="0" borderId="13" xfId="1" applyFont="1" applyBorder="1" applyAlignment="1">
      <alignment horizontal="center"/>
    </xf>
    <xf numFmtId="43" fontId="4" fillId="0" borderId="28" xfId="1" applyFont="1" applyBorder="1" applyAlignment="1">
      <alignment horizontal="center"/>
    </xf>
    <xf numFmtId="43" fontId="4" fillId="0" borderId="11" xfId="1" applyFont="1" applyBorder="1"/>
    <xf numFmtId="43" fontId="4" fillId="0" borderId="10" xfId="1" applyFont="1" applyBorder="1"/>
    <xf numFmtId="43" fontId="0" fillId="0" borderId="15" xfId="1" applyFont="1" applyBorder="1" applyAlignment="1">
      <alignment horizontal="center"/>
    </xf>
    <xf numFmtId="0" fontId="0" fillId="0" borderId="17" xfId="1" applyNumberFormat="1" applyFont="1" applyBorder="1" applyAlignment="1">
      <alignment horizontal="center"/>
    </xf>
    <xf numFmtId="43" fontId="0" fillId="0" borderId="16" xfId="1" applyFont="1" applyBorder="1" applyAlignment="1">
      <alignment horizontal="center"/>
    </xf>
    <xf numFmtId="43" fontId="0" fillId="0" borderId="18" xfId="1" applyFont="1" applyBorder="1" applyAlignment="1">
      <alignment horizontal="center"/>
    </xf>
    <xf numFmtId="43" fontId="0" fillId="0" borderId="19" xfId="1" applyFont="1" applyBorder="1" applyAlignment="1">
      <alignment horizontal="center"/>
    </xf>
    <xf numFmtId="43" fontId="0" fillId="0" borderId="20" xfId="1" applyFont="1" applyBorder="1" applyAlignment="1">
      <alignment horizontal="center"/>
    </xf>
    <xf numFmtId="43" fontId="0" fillId="0" borderId="21" xfId="1" applyFont="1" applyBorder="1" applyAlignment="1">
      <alignment horizontal="center" vertical="center"/>
    </xf>
    <xf numFmtId="43" fontId="0" fillId="0" borderId="16" xfId="1" applyFont="1" applyBorder="1" applyAlignment="1">
      <alignment horizontal="center" vertical="center"/>
    </xf>
    <xf numFmtId="43" fontId="0" fillId="0" borderId="17" xfId="1" applyFont="1" applyBorder="1" applyAlignment="1">
      <alignment horizontal="center" vertical="center"/>
    </xf>
    <xf numFmtId="43" fontId="0" fillId="0" borderId="32" xfId="1" applyFont="1" applyBorder="1" applyAlignment="1">
      <alignment horizontal="center"/>
    </xf>
    <xf numFmtId="43" fontId="0" fillId="0" borderId="33" xfId="1" applyFont="1" applyBorder="1" applyAlignment="1">
      <alignment horizontal="center"/>
    </xf>
    <xf numFmtId="43" fontId="4" fillId="0" borderId="20" xfId="1" applyFont="1" applyBorder="1"/>
    <xf numFmtId="43" fontId="4" fillId="0" borderId="34" xfId="1" applyFont="1" applyBorder="1"/>
    <xf numFmtId="43" fontId="4" fillId="0" borderId="19" xfId="1" applyFont="1" applyBorder="1"/>
    <xf numFmtId="43" fontId="4" fillId="0" borderId="18" xfId="1" applyFont="1" applyBorder="1"/>
    <xf numFmtId="43" fontId="0" fillId="0" borderId="23" xfId="1" applyFont="1" applyBorder="1" applyAlignment="1">
      <alignment horizontal="center"/>
    </xf>
    <xf numFmtId="43" fontId="0" fillId="0" borderId="5" xfId="1" applyFont="1" applyBorder="1" applyAlignment="1">
      <alignment horizontal="center"/>
    </xf>
    <xf numFmtId="43" fontId="0" fillId="0" borderId="2" xfId="1" applyFont="1" applyBorder="1" applyAlignment="1">
      <alignment horizontal="center"/>
    </xf>
    <xf numFmtId="43" fontId="0" fillId="0" borderId="6" xfId="1" applyFont="1" applyBorder="1" applyAlignment="1">
      <alignment horizontal="center"/>
    </xf>
    <xf numFmtId="43" fontId="0" fillId="0" borderId="17" xfId="1" applyFont="1" applyBorder="1" applyAlignment="1">
      <alignment horizontal="center"/>
    </xf>
    <xf numFmtId="43" fontId="0" fillId="0" borderId="21" xfId="1" applyFont="1" applyBorder="1" applyAlignment="1">
      <alignment horizontal="center"/>
    </xf>
    <xf numFmtId="43" fontId="4" fillId="0" borderId="20" xfId="1" applyFont="1" applyBorder="1" applyAlignment="1">
      <alignment horizontal="center"/>
    </xf>
    <xf numFmtId="43" fontId="0" fillId="0" borderId="36" xfId="1" applyFont="1" applyBorder="1" applyAlignment="1">
      <alignment horizontal="center"/>
    </xf>
    <xf numFmtId="43" fontId="0" fillId="0" borderId="37" xfId="1" applyFont="1" applyBorder="1" applyAlignment="1">
      <alignment horizontal="center"/>
    </xf>
    <xf numFmtId="43" fontId="0" fillId="0" borderId="24" xfId="1" applyFont="1" applyBorder="1" applyAlignment="1">
      <alignment horizontal="center"/>
    </xf>
    <xf numFmtId="43" fontId="0" fillId="0" borderId="38" xfId="1" applyFont="1" applyBorder="1" applyAlignment="1">
      <alignment horizontal="center"/>
    </xf>
    <xf numFmtId="43" fontId="0" fillId="0" borderId="39" xfId="1" applyFont="1" applyBorder="1" applyAlignment="1">
      <alignment horizontal="center"/>
    </xf>
    <xf numFmtId="43" fontId="0" fillId="0" borderId="40" xfId="1" applyFont="1" applyBorder="1" applyAlignment="1">
      <alignment horizontal="center"/>
    </xf>
    <xf numFmtId="43" fontId="0" fillId="0" borderId="37" xfId="1" applyFont="1" applyBorder="1" applyAlignment="1">
      <alignment horizontal="center" vertical="center"/>
    </xf>
    <xf numFmtId="43" fontId="0" fillId="0" borderId="36" xfId="1" applyFont="1" applyBorder="1" applyAlignment="1">
      <alignment horizontal="center" vertical="center"/>
    </xf>
    <xf numFmtId="43" fontId="4" fillId="0" borderId="39" xfId="1" applyFont="1" applyBorder="1"/>
    <xf numFmtId="43" fontId="4" fillId="0" borderId="38" xfId="1" applyFont="1" applyBorder="1"/>
    <xf numFmtId="43" fontId="0" fillId="0" borderId="42" xfId="1" applyFont="1" applyBorder="1" applyAlignment="1">
      <alignment horizontal="center"/>
    </xf>
    <xf numFmtId="43" fontId="0" fillId="0" borderId="43" xfId="1" applyFont="1" applyBorder="1" applyAlignment="1">
      <alignment horizontal="center" vertical="center"/>
    </xf>
    <xf numFmtId="43" fontId="0" fillId="3" borderId="1" xfId="1" applyFont="1" applyFill="1" applyBorder="1" applyAlignment="1">
      <alignment horizontal="center"/>
    </xf>
    <xf numFmtId="43" fontId="0" fillId="3" borderId="3" xfId="1" applyFont="1" applyFill="1" applyBorder="1" applyAlignment="1">
      <alignment horizontal="center"/>
    </xf>
    <xf numFmtId="43" fontId="0" fillId="3" borderId="4" xfId="1" applyFont="1" applyFill="1" applyBorder="1" applyAlignment="1">
      <alignment horizontal="center"/>
    </xf>
    <xf numFmtId="43" fontId="0" fillId="3" borderId="5" xfId="1" applyFont="1" applyFill="1" applyBorder="1" applyAlignment="1">
      <alignment horizontal="center"/>
    </xf>
    <xf numFmtId="43" fontId="0" fillId="0" borderId="26" xfId="1" applyFont="1" applyBorder="1" applyAlignment="1">
      <alignment horizontal="center" vertical="center"/>
    </xf>
    <xf numFmtId="43" fontId="0" fillId="0" borderId="4" xfId="1" applyFont="1" applyBorder="1" applyAlignment="1">
      <alignment horizontal="center" vertical="center"/>
    </xf>
    <xf numFmtId="43" fontId="0" fillId="0" borderId="25" xfId="1" applyFont="1" applyBorder="1" applyAlignment="1">
      <alignment horizontal="center" vertical="center"/>
    </xf>
    <xf numFmtId="43" fontId="0" fillId="3" borderId="2" xfId="1" applyFont="1" applyFill="1" applyBorder="1" applyAlignment="1">
      <alignment horizontal="center"/>
    </xf>
    <xf numFmtId="43" fontId="0" fillId="3" borderId="6" xfId="1" applyFont="1" applyFill="1" applyBorder="1" applyAlignment="1">
      <alignment horizontal="center"/>
    </xf>
    <xf numFmtId="43" fontId="0" fillId="0" borderId="5" xfId="1" applyFont="1" applyFill="1" applyBorder="1" applyAlignment="1">
      <alignment horizontal="center"/>
    </xf>
    <xf numFmtId="43" fontId="5" fillId="0" borderId="3" xfId="1" applyFont="1" applyBorder="1" applyAlignment="1">
      <alignment wrapText="1"/>
    </xf>
    <xf numFmtId="43" fontId="0" fillId="0" borderId="4" xfId="1" applyFont="1" applyBorder="1"/>
    <xf numFmtId="43" fontId="0" fillId="0" borderId="5" xfId="1" applyFont="1" applyBorder="1"/>
    <xf numFmtId="43" fontId="6" fillId="0" borderId="4" xfId="1" applyFont="1" applyBorder="1"/>
    <xf numFmtId="43" fontId="0" fillId="0" borderId="25" xfId="1" applyFont="1" applyBorder="1"/>
    <xf numFmtId="43" fontId="4" fillId="0" borderId="2" xfId="1" applyFont="1" applyBorder="1" applyAlignment="1">
      <alignment wrapText="1"/>
    </xf>
    <xf numFmtId="43" fontId="4" fillId="0" borderId="4" xfId="1" applyFont="1" applyBorder="1" applyAlignment="1">
      <alignment wrapText="1"/>
    </xf>
    <xf numFmtId="43" fontId="4" fillId="0" borderId="3" xfId="1" applyFont="1" applyBorder="1" applyAlignment="1">
      <alignment wrapText="1"/>
    </xf>
    <xf numFmtId="43" fontId="0" fillId="0" borderId="10" xfId="1" applyFont="1" applyBorder="1" applyAlignment="1">
      <alignment horizontal="center" vertical="center"/>
    </xf>
    <xf numFmtId="43" fontId="0" fillId="0" borderId="11" xfId="1" applyFont="1" applyBorder="1" applyAlignment="1">
      <alignment horizontal="center" vertical="center"/>
    </xf>
    <xf numFmtId="43" fontId="0" fillId="0" borderId="12" xfId="1" applyFont="1" applyBorder="1" applyAlignment="1">
      <alignment horizontal="center" vertical="center"/>
    </xf>
    <xf numFmtId="43" fontId="0" fillId="0" borderId="29" xfId="1" applyFont="1" applyBorder="1" applyAlignment="1">
      <alignment horizontal="center" vertical="center"/>
    </xf>
    <xf numFmtId="43" fontId="0" fillId="0" borderId="27" xfId="1" applyFont="1" applyBorder="1" applyAlignment="1">
      <alignment horizontal="center" vertical="center"/>
    </xf>
    <xf numFmtId="43" fontId="5" fillId="0" borderId="10" xfId="1" applyFont="1" applyBorder="1" applyAlignment="1">
      <alignment wrapText="1"/>
    </xf>
    <xf numFmtId="43" fontId="0" fillId="0" borderId="11" xfId="1" applyFont="1" applyBorder="1"/>
    <xf numFmtId="43" fontId="0" fillId="0" borderId="12" xfId="1" applyFont="1" applyBorder="1"/>
    <xf numFmtId="43" fontId="4" fillId="0" borderId="12" xfId="1" applyFont="1" applyBorder="1"/>
    <xf numFmtId="43" fontId="4" fillId="0" borderId="27" xfId="1" applyFont="1" applyBorder="1"/>
    <xf numFmtId="43" fontId="4" fillId="0" borderId="9" xfId="1" applyFont="1" applyBorder="1" applyAlignment="1">
      <alignment wrapText="1"/>
    </xf>
    <xf numFmtId="43" fontId="4" fillId="0" borderId="11" xfId="1" applyFont="1" applyBorder="1" applyAlignment="1">
      <alignment wrapText="1"/>
    </xf>
    <xf numFmtId="43" fontId="4" fillId="0" borderId="10" xfId="1" applyFont="1" applyBorder="1" applyAlignment="1">
      <alignment wrapText="1"/>
    </xf>
    <xf numFmtId="43" fontId="0" fillId="0" borderId="31" xfId="1" applyFont="1" applyBorder="1" applyAlignment="1">
      <alignment horizontal="center" vertical="center"/>
    </xf>
    <xf numFmtId="43" fontId="0" fillId="0" borderId="19" xfId="1" applyFont="1" applyBorder="1" applyAlignment="1">
      <alignment horizontal="center" vertical="center"/>
    </xf>
    <xf numFmtId="43" fontId="0" fillId="0" borderId="34" xfId="1" applyFont="1" applyBorder="1" applyAlignment="1">
      <alignment horizontal="center" vertical="center"/>
    </xf>
    <xf numFmtId="43" fontId="5" fillId="0" borderId="18" xfId="1" applyFont="1" applyBorder="1" applyAlignment="1">
      <alignment wrapText="1"/>
    </xf>
    <xf numFmtId="43" fontId="0" fillId="0" borderId="19" xfId="1" applyFont="1" applyBorder="1"/>
    <xf numFmtId="43" fontId="0" fillId="0" borderId="20" xfId="1" applyFont="1" applyBorder="1"/>
    <xf numFmtId="43" fontId="4" fillId="0" borderId="17" xfId="1" applyFont="1" applyBorder="1" applyAlignment="1">
      <alignment wrapText="1"/>
    </xf>
    <xf numFmtId="43" fontId="4" fillId="0" borderId="19" xfId="1" applyFont="1" applyBorder="1" applyAlignment="1">
      <alignment wrapText="1"/>
    </xf>
    <xf numFmtId="43" fontId="4" fillId="0" borderId="18" xfId="1" applyFont="1" applyBorder="1" applyAlignment="1">
      <alignment wrapText="1"/>
    </xf>
    <xf numFmtId="0" fontId="0" fillId="2" borderId="36" xfId="1" applyNumberFormat="1" applyFont="1" applyFill="1" applyBorder="1" applyAlignment="1">
      <alignment horizontal="center"/>
    </xf>
    <xf numFmtId="43" fontId="0" fillId="0" borderId="41" xfId="1" applyFont="1" applyBorder="1" applyAlignment="1">
      <alignment horizontal="center" vertical="center"/>
    </xf>
    <xf numFmtId="43" fontId="0" fillId="0" borderId="39" xfId="1" applyFont="1" applyBorder="1" applyAlignment="1">
      <alignment horizontal="center" vertical="center"/>
    </xf>
    <xf numFmtId="43" fontId="0" fillId="0" borderId="35" xfId="1" applyFont="1" applyBorder="1" applyAlignment="1">
      <alignment horizontal="center" vertical="center"/>
    </xf>
    <xf numFmtId="43" fontId="5" fillId="0" borderId="38" xfId="1" applyFont="1" applyBorder="1" applyAlignment="1">
      <alignment wrapText="1"/>
    </xf>
    <xf numFmtId="43" fontId="0" fillId="0" borderId="39" xfId="1" applyFont="1" applyBorder="1"/>
    <xf numFmtId="43" fontId="0" fillId="0" borderId="40" xfId="1" applyFont="1" applyBorder="1"/>
    <xf numFmtId="43" fontId="4" fillId="0" borderId="40" xfId="1" applyFont="1" applyBorder="1"/>
    <xf numFmtId="43" fontId="4" fillId="0" borderId="35" xfId="1" applyFont="1" applyBorder="1"/>
    <xf numFmtId="43" fontId="4" fillId="0" borderId="36" xfId="1" applyFont="1" applyBorder="1" applyAlignment="1">
      <alignment wrapText="1"/>
    </xf>
    <xf numFmtId="43" fontId="4" fillId="0" borderId="39" xfId="1" applyFont="1" applyBorder="1" applyAlignment="1">
      <alignment wrapText="1"/>
    </xf>
    <xf numFmtId="43" fontId="4" fillId="0" borderId="38" xfId="1" applyFont="1" applyBorder="1" applyAlignment="1">
      <alignment wrapText="1"/>
    </xf>
    <xf numFmtId="43" fontId="0" fillId="0" borderId="30" xfId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center" vertical="center" wrapText="1"/>
    </xf>
    <xf numFmtId="43" fontId="2" fillId="0" borderId="44" xfId="1" applyFont="1" applyBorder="1" applyAlignment="1">
      <alignment horizontal="center" vertical="center" wrapText="1"/>
    </xf>
    <xf numFmtId="43" fontId="2" fillId="0" borderId="48" xfId="1" applyFont="1" applyBorder="1" applyAlignment="1">
      <alignment horizontal="center" vertical="center" wrapText="1"/>
    </xf>
    <xf numFmtId="43" fontId="2" fillId="0" borderId="46" xfId="1" applyFont="1" applyBorder="1" applyAlignment="1">
      <alignment horizontal="center" vertical="center" wrapText="1"/>
    </xf>
    <xf numFmtId="43" fontId="2" fillId="0" borderId="49" xfId="1" applyFont="1" applyBorder="1" applyAlignment="1">
      <alignment horizontal="center" vertical="center" wrapText="1"/>
    </xf>
    <xf numFmtId="43" fontId="2" fillId="0" borderId="0" xfId="1" applyFont="1" applyBorder="1" applyAlignment="1">
      <alignment horizontal="center" vertical="center" wrapText="1"/>
    </xf>
    <xf numFmtId="43" fontId="2" fillId="0" borderId="47" xfId="1" applyFont="1" applyBorder="1" applyAlignment="1">
      <alignment horizontal="center" vertical="center" wrapText="1"/>
    </xf>
    <xf numFmtId="43" fontId="2" fillId="0" borderId="45" xfId="1" applyFont="1" applyBorder="1" applyAlignment="1">
      <alignment horizontal="center" vertical="center" wrapText="1"/>
    </xf>
    <xf numFmtId="43" fontId="2" fillId="0" borderId="22" xfId="1" applyFont="1" applyFill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43" fontId="3" fillId="0" borderId="48" xfId="1" applyFont="1" applyBorder="1" applyAlignment="1">
      <alignment horizontal="center" vertical="center" wrapText="1"/>
    </xf>
    <xf numFmtId="43" fontId="2" fillId="0" borderId="43" xfId="1" applyFont="1" applyBorder="1" applyAlignment="1">
      <alignment horizontal="center" vertical="center" wrapText="1"/>
    </xf>
    <xf numFmtId="43" fontId="2" fillId="0" borderId="50" xfId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3" fontId="1" fillId="0" borderId="26" xfId="1" applyFont="1" applyBorder="1" applyAlignment="1">
      <alignment wrapText="1"/>
    </xf>
    <xf numFmtId="43" fontId="1" fillId="0" borderId="29" xfId="1" applyFont="1" applyBorder="1" applyAlignment="1">
      <alignment wrapText="1"/>
    </xf>
    <xf numFmtId="43" fontId="1" fillId="0" borderId="31" xfId="1" applyFont="1" applyBorder="1" applyAlignment="1">
      <alignment wrapText="1"/>
    </xf>
    <xf numFmtId="43" fontId="1" fillId="0" borderId="41" xfId="1" applyFont="1" applyBorder="1" applyAlignment="1">
      <alignment wrapText="1"/>
    </xf>
    <xf numFmtId="0" fontId="1" fillId="0" borderId="0" xfId="0" applyFont="1"/>
    <xf numFmtId="0" fontId="7" fillId="0" borderId="0" xfId="0" applyFont="1" applyAlignment="1">
      <alignment vertical="center" wrapText="1"/>
    </xf>
  </cellXfs>
  <cellStyles count="2">
    <cellStyle name="Comma" xfId="1" builtinId="3"/>
    <cellStyle name="Normal" xfId="0" builtinId="0"/>
  </cellStyles>
  <dxfs count="19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theme="3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8" tint="0.39994506668294322"/>
        </patternFill>
      </fill>
    </dxf>
    <dxf>
      <fill>
        <patternFill>
          <bgColor rgb="FFA1A1FD"/>
        </patternFill>
      </fill>
    </dxf>
    <dxf>
      <fill>
        <patternFill>
          <bgColor rgb="FFFF993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4B677-A85C-4DFE-A3AC-8076AC6D0158}">
  <dimension ref="A1:AP14"/>
  <sheetViews>
    <sheetView tabSelected="1" zoomScale="85" workbookViewId="0">
      <selection activeCell="F18" sqref="F18"/>
    </sheetView>
  </sheetViews>
  <sheetFormatPr defaultRowHeight="14.4" x14ac:dyDescent="0.3"/>
  <cols>
    <col min="1" max="1" width="14.5546875" customWidth="1"/>
    <col min="2" max="2" width="11.5546875" customWidth="1"/>
    <col min="3" max="3" width="10.77734375" bestFit="1" customWidth="1"/>
    <col min="4" max="4" width="14.109375" customWidth="1"/>
    <col min="5" max="5" width="16.77734375" customWidth="1"/>
    <col min="6" max="6" width="16.33203125" customWidth="1"/>
    <col min="7" max="7" width="13.6640625" customWidth="1"/>
    <col min="8" max="8" width="16.21875" customWidth="1"/>
    <col min="9" max="9" width="10.44140625" customWidth="1"/>
    <col min="17" max="17" width="8.88671875" style="131"/>
  </cols>
  <sheetData>
    <row r="1" spans="1:42" s="126" customFormat="1" ht="43.8" customHeight="1" thickBot="1" x14ac:dyDescent="0.35">
      <c r="A1" s="124" t="s">
        <v>0</v>
      </c>
      <c r="B1" s="110" t="s">
        <v>6</v>
      </c>
      <c r="C1" s="111" t="s">
        <v>7</v>
      </c>
      <c r="D1" s="112" t="s">
        <v>8</v>
      </c>
      <c r="E1" s="113" t="s">
        <v>9</v>
      </c>
      <c r="F1" s="2" t="s">
        <v>10</v>
      </c>
      <c r="G1" s="114" t="s">
        <v>11</v>
      </c>
      <c r="H1" s="111" t="s">
        <v>12</v>
      </c>
      <c r="I1" s="115" t="s">
        <v>13</v>
      </c>
      <c r="J1" s="116" t="s">
        <v>14</v>
      </c>
      <c r="K1" s="2" t="s">
        <v>15</v>
      </c>
      <c r="L1" s="115" t="s">
        <v>16</v>
      </c>
      <c r="M1" s="117" t="s">
        <v>17</v>
      </c>
      <c r="N1" s="115" t="s">
        <v>18</v>
      </c>
      <c r="O1" s="115" t="s">
        <v>19</v>
      </c>
      <c r="P1" s="118" t="s">
        <v>20</v>
      </c>
      <c r="Q1" s="132" t="s">
        <v>21</v>
      </c>
      <c r="R1" s="119" t="s">
        <v>22</v>
      </c>
      <c r="S1" s="119" t="s">
        <v>23</v>
      </c>
      <c r="T1" s="113" t="s">
        <v>24</v>
      </c>
      <c r="U1" s="120" t="s">
        <v>25</v>
      </c>
      <c r="V1" s="113" t="s">
        <v>26</v>
      </c>
      <c r="W1" s="121" t="s">
        <v>27</v>
      </c>
      <c r="X1" s="113" t="s">
        <v>28</v>
      </c>
      <c r="Y1" s="121" t="s">
        <v>29</v>
      </c>
      <c r="Z1" s="2" t="s">
        <v>30</v>
      </c>
      <c r="AA1" s="2" t="s">
        <v>31</v>
      </c>
      <c r="AB1" s="122" t="s">
        <v>32</v>
      </c>
      <c r="AC1" s="115" t="s">
        <v>33</v>
      </c>
      <c r="AD1" s="113" t="s">
        <v>34</v>
      </c>
      <c r="AE1" s="112" t="s">
        <v>35</v>
      </c>
      <c r="AF1" s="123" t="s">
        <v>36</v>
      </c>
      <c r="AG1" s="123" t="s">
        <v>37</v>
      </c>
      <c r="AH1" s="123" t="s">
        <v>38</v>
      </c>
      <c r="AI1" s="123" t="s">
        <v>39</v>
      </c>
      <c r="AJ1" s="123" t="s">
        <v>40</v>
      </c>
      <c r="AK1" s="123" t="s">
        <v>41</v>
      </c>
      <c r="AL1" s="115" t="s">
        <v>42</v>
      </c>
      <c r="AM1" s="115" t="s">
        <v>43</v>
      </c>
      <c r="AN1" s="1" t="s">
        <v>44</v>
      </c>
      <c r="AO1" s="125" t="s">
        <v>2</v>
      </c>
      <c r="AP1" s="126" t="s">
        <v>1</v>
      </c>
    </row>
    <row r="2" spans="1:42" x14ac:dyDescent="0.3">
      <c r="A2" s="56" t="s">
        <v>3</v>
      </c>
      <c r="B2" s="4" t="s">
        <v>4</v>
      </c>
      <c r="C2" s="57"/>
      <c r="D2" s="58">
        <v>471.69499999999999</v>
      </c>
      <c r="E2" s="59">
        <v>473.495</v>
      </c>
      <c r="F2" s="60">
        <v>473.495</v>
      </c>
      <c r="G2" s="5">
        <f t="shared" ref="G2:G14" si="0">IF((E2-D2)&lt;=1,0.9,IF((E2-D2)&lt;=2,1.2,IF((E2-D2)&gt;2,1.5)))</f>
        <v>1.2</v>
      </c>
      <c r="H2" s="6">
        <f>IF(C2&gt;0,C2-(((#REF!+G2)/2)+IF(#REF!=1.2,0.23,0.35)+IF(G2=1.2,0.23,0.35)+0.02+0.02+0.3+0.3),0)</f>
        <v>0</v>
      </c>
      <c r="I2" s="7">
        <v>150</v>
      </c>
      <c r="J2" s="61">
        <v>0.65</v>
      </c>
      <c r="K2" s="62">
        <v>0.85000000000000009</v>
      </c>
      <c r="L2" s="7">
        <v>1.05</v>
      </c>
      <c r="M2" s="63"/>
      <c r="N2" s="64">
        <f t="shared" ref="N2:N14" si="1">E2-D2</f>
        <v>1.8000000000000114</v>
      </c>
      <c r="O2" s="65">
        <f t="shared" ref="O2:O14" si="2">F2-D2+0.025+0.1</f>
        <v>1.9250000000000114</v>
      </c>
      <c r="P2" s="66"/>
      <c r="Q2" s="127"/>
      <c r="R2" s="67"/>
      <c r="S2" s="67"/>
      <c r="T2" s="68"/>
      <c r="U2" s="68"/>
      <c r="V2" s="68"/>
      <c r="W2" s="69"/>
      <c r="X2" s="70"/>
      <c r="Y2" s="69"/>
      <c r="Z2" s="69"/>
      <c r="AA2" s="69"/>
      <c r="AB2" s="71"/>
      <c r="AC2" s="72"/>
      <c r="AD2" s="73"/>
      <c r="AE2" s="74"/>
      <c r="AF2" s="8"/>
      <c r="AG2" s="8"/>
      <c r="AH2" s="8"/>
      <c r="AI2" s="8"/>
      <c r="AJ2" s="8"/>
      <c r="AK2" s="8"/>
      <c r="AL2" s="69"/>
      <c r="AM2" s="69"/>
      <c r="AN2" s="71"/>
      <c r="AO2" s="9"/>
    </row>
    <row r="3" spans="1:42" x14ac:dyDescent="0.3">
      <c r="A3" s="56" t="s">
        <v>3</v>
      </c>
      <c r="B3" s="10">
        <v>2874</v>
      </c>
      <c r="C3" s="16">
        <v>20.2</v>
      </c>
      <c r="D3" s="75">
        <v>472.03500000000003</v>
      </c>
      <c r="E3" s="76">
        <v>473.47500000000002</v>
      </c>
      <c r="F3" s="77">
        <v>473.47500000000002</v>
      </c>
      <c r="G3" s="15">
        <f t="shared" si="0"/>
        <v>1.2</v>
      </c>
      <c r="H3" s="16">
        <f t="shared" ref="H3:H14" si="3">IF(C3&gt;0,C3-(((G2+G3)/2)+IF(G2=1.2,0.23,0.35)+IF(G3=1.2,0.23,0.35)+0.02+0.02+0.3+0.3),0)</f>
        <v>17.899999999999999</v>
      </c>
      <c r="I3" s="17">
        <v>150</v>
      </c>
      <c r="J3" s="78">
        <v>0.65</v>
      </c>
      <c r="K3" s="76">
        <v>0.85000000000000009</v>
      </c>
      <c r="L3" s="17">
        <v>1.05</v>
      </c>
      <c r="M3" s="79"/>
      <c r="N3" s="17">
        <f t="shared" si="1"/>
        <v>1.4399999999999977</v>
      </c>
      <c r="O3" s="15">
        <f t="shared" si="2"/>
        <v>1.5649999999999977</v>
      </c>
      <c r="P3" s="20">
        <f t="shared" ref="P3:P8" si="4">(O2+O3)/2</f>
        <v>1.7450000000000045</v>
      </c>
      <c r="Q3" s="128">
        <v>1.6450000000000045</v>
      </c>
      <c r="R3" s="80"/>
      <c r="S3" s="80"/>
      <c r="T3" s="21"/>
      <c r="U3" s="21"/>
      <c r="V3" s="81"/>
      <c r="W3" s="82"/>
      <c r="X3" s="21">
        <v>0</v>
      </c>
      <c r="Y3" s="83">
        <v>0.1</v>
      </c>
      <c r="Z3" s="83"/>
      <c r="AA3" s="83"/>
      <c r="AB3" s="84"/>
      <c r="AC3" s="85">
        <f>IF(P3&lt;2.5,H3*Q3*J3,IF(P3&lt;3,H3*L3*Q3,IF(P3&gt;3,H3*K3*Q3,0)))</f>
        <v>19.13957500000005</v>
      </c>
      <c r="AD3" s="86"/>
      <c r="AE3" s="87"/>
      <c r="AF3" s="22">
        <f>IF(P3&lt;2.5,H3*T3*J3,IF(P3&lt;3,H3*L3*T3,IF(P3&gt;3,H3*K3*T3,0)))</f>
        <v>0</v>
      </c>
      <c r="AG3" s="22">
        <f>IF(P3&lt;2.5,H3*U3*J3,IF(P3&lt;3,H3*L3*U3,IF(P3&gt;3,H3*K3*U3,0)))</f>
        <v>0</v>
      </c>
      <c r="AH3" s="22">
        <f>IF(P3&lt;2.5,H3*V3*J3,IF(P3&lt;3,H3*L3*V3,IF(P3&gt;3,H3*K3*V3,0)))</f>
        <v>0</v>
      </c>
      <c r="AI3" s="22">
        <f>IF(P3&lt;2.5,H3*W3*J3,IF(P3&lt;3,H3*L3*W3,IF(P3&gt;3,H3*K3*W3,0)))</f>
        <v>0</v>
      </c>
      <c r="AJ3" s="22">
        <f>IF(P3&lt;2.5,H3*X3*J3,IF(P3&lt;3,H3*L3*X3,IF(P3&gt;3,H3*K3*X3,0)))</f>
        <v>0</v>
      </c>
      <c r="AK3" s="22">
        <f>IF(P3&lt;2.5,H3*Y3*J3,IF(P3&lt;3,H3*L3*Y3,IF(P3&gt;3,H3*K3*Y3,0)))</f>
        <v>1.1635</v>
      </c>
      <c r="AL3" s="83"/>
      <c r="AM3" s="83"/>
      <c r="AN3" s="84"/>
      <c r="AO3" s="23"/>
    </row>
    <row r="4" spans="1:42" ht="15" thickBot="1" x14ac:dyDescent="0.35">
      <c r="A4" s="56" t="s">
        <v>3</v>
      </c>
      <c r="B4" s="24">
        <v>2875</v>
      </c>
      <c r="C4" s="25">
        <v>26</v>
      </c>
      <c r="D4" s="26">
        <v>472.34500000000003</v>
      </c>
      <c r="E4" s="27">
        <v>473.38499999999999</v>
      </c>
      <c r="F4" s="28">
        <v>473.38499999999999</v>
      </c>
      <c r="G4" s="29">
        <f t="shared" si="0"/>
        <v>1.2</v>
      </c>
      <c r="H4" s="30">
        <f t="shared" si="3"/>
        <v>23.7</v>
      </c>
      <c r="I4" s="31">
        <v>150</v>
      </c>
      <c r="J4" s="88">
        <v>0.65</v>
      </c>
      <c r="K4" s="89">
        <v>0.85000000000000009</v>
      </c>
      <c r="L4" s="31">
        <v>1.05</v>
      </c>
      <c r="M4" s="90"/>
      <c r="N4" s="42">
        <f t="shared" si="1"/>
        <v>1.0399999999999636</v>
      </c>
      <c r="O4" s="43">
        <f t="shared" si="2"/>
        <v>1.1649999999999636</v>
      </c>
      <c r="P4" s="20">
        <f t="shared" si="4"/>
        <v>1.3649999999999807</v>
      </c>
      <c r="Q4" s="129">
        <v>1.2649999999999806</v>
      </c>
      <c r="R4" s="91"/>
      <c r="S4" s="91"/>
      <c r="T4" s="36"/>
      <c r="U4" s="36"/>
      <c r="V4" s="92"/>
      <c r="W4" s="93"/>
      <c r="X4" s="36">
        <v>0.1</v>
      </c>
      <c r="Y4" s="34">
        <v>0</v>
      </c>
      <c r="Z4" s="34"/>
      <c r="AA4" s="34"/>
      <c r="AB4" s="35"/>
      <c r="AC4" s="94">
        <f>IF(P4&lt;2.5,H4*Q4*J4,IF(P4&lt;3,H4*L4*Q4,IF(P4&gt;3,H4*K4*Q4,0)))</f>
        <v>19.4873249999997</v>
      </c>
      <c r="AD4" s="95"/>
      <c r="AE4" s="96"/>
      <c r="AF4" s="37">
        <f>IF(P4&lt;2.5,H4*T4*J4,IF(P4&lt;3,H4*L4*T4,IF(P4&gt;3,H4*K4*T4,0)))</f>
        <v>0</v>
      </c>
      <c r="AG4" s="37">
        <f>IF(P4&lt;2.5,H4*U4*J4,IF(P4&lt;3,H4*L4*U4,IF(P4&gt;3,H4*K4*U4,0)))</f>
        <v>0</v>
      </c>
      <c r="AH4" s="37">
        <f>IF(P4&lt;2.5,H4*V4*J4,IF(P4&lt;3,H4*L4*V4,IF(P4&gt;3,H4*K4*V4,0)))</f>
        <v>0</v>
      </c>
      <c r="AI4" s="37">
        <f>IF(P4&lt;2.5,H4*W4*J4,IF(P4&lt;3,H4*L4*W4,IF(P4&gt;3,H4*K4*W4,0)))</f>
        <v>0</v>
      </c>
      <c r="AJ4" s="37">
        <f>IF(P4&lt;2.5,H4*X4*J4,IF(P4&lt;3,H4*L4*X4,IF(P4&gt;3,H4*K4*X4,0)))</f>
        <v>1.5405000000000002</v>
      </c>
      <c r="AK4" s="37">
        <f>IF(P4&lt;2.5,H4*Y4*J4,IF(P4&lt;3,H4*L4*Y4,IF(P4&gt;3,H4*K4*Y4,0)))</f>
        <v>0</v>
      </c>
      <c r="AL4" s="34"/>
      <c r="AM4" s="34"/>
      <c r="AN4" s="35"/>
      <c r="AO4" s="38"/>
    </row>
    <row r="5" spans="1:42" x14ac:dyDescent="0.3">
      <c r="A5" s="56" t="s">
        <v>3</v>
      </c>
      <c r="B5" s="97" t="s">
        <v>4</v>
      </c>
      <c r="C5" s="47"/>
      <c r="D5" s="48">
        <v>471.69499999999999</v>
      </c>
      <c r="E5" s="49">
        <v>473.495</v>
      </c>
      <c r="F5" s="50">
        <v>473.495</v>
      </c>
      <c r="G5" s="51">
        <f t="shared" si="0"/>
        <v>1.2</v>
      </c>
      <c r="H5" s="3">
        <f t="shared" si="3"/>
        <v>0</v>
      </c>
      <c r="I5" s="52">
        <v>150</v>
      </c>
      <c r="J5" s="98">
        <v>0.65</v>
      </c>
      <c r="K5" s="99">
        <v>0.85000000000000009</v>
      </c>
      <c r="L5" s="52">
        <v>1.05</v>
      </c>
      <c r="M5" s="100"/>
      <c r="N5" s="40">
        <f t="shared" si="1"/>
        <v>1.8000000000000114</v>
      </c>
      <c r="O5" s="41">
        <f t="shared" si="2"/>
        <v>1.9250000000000114</v>
      </c>
      <c r="P5" s="39"/>
      <c r="Q5" s="130"/>
      <c r="R5" s="101"/>
      <c r="S5" s="101"/>
      <c r="T5" s="53"/>
      <c r="U5" s="53"/>
      <c r="V5" s="102"/>
      <c r="W5" s="103"/>
      <c r="X5" s="53"/>
      <c r="Y5" s="104"/>
      <c r="Z5" s="104"/>
      <c r="AA5" s="104"/>
      <c r="AB5" s="105"/>
      <c r="AC5" s="106"/>
      <c r="AD5" s="107"/>
      <c r="AE5" s="108"/>
      <c r="AF5" s="54"/>
      <c r="AG5" s="54"/>
      <c r="AH5" s="54"/>
      <c r="AI5" s="54"/>
      <c r="AJ5" s="54"/>
      <c r="AK5" s="54"/>
      <c r="AL5" s="104"/>
      <c r="AM5" s="104"/>
      <c r="AN5" s="105"/>
      <c r="AO5" s="55"/>
    </row>
    <row r="6" spans="1:42" x14ac:dyDescent="0.3">
      <c r="A6" s="56" t="s">
        <v>3</v>
      </c>
      <c r="B6" s="10">
        <v>2878</v>
      </c>
      <c r="C6" s="11">
        <v>20.55</v>
      </c>
      <c r="D6" s="12">
        <v>472.4</v>
      </c>
      <c r="E6" s="13">
        <v>473.76499999999999</v>
      </c>
      <c r="F6" s="14">
        <v>473.76499999999999</v>
      </c>
      <c r="G6" s="15">
        <f t="shared" si="0"/>
        <v>1.2</v>
      </c>
      <c r="H6" s="16">
        <f t="shared" si="3"/>
        <v>18.25</v>
      </c>
      <c r="I6" s="17">
        <v>150</v>
      </c>
      <c r="J6" s="78">
        <v>0.65</v>
      </c>
      <c r="K6" s="76">
        <v>0.85000000000000009</v>
      </c>
      <c r="L6" s="17">
        <v>1.05</v>
      </c>
      <c r="M6" s="79"/>
      <c r="N6" s="18">
        <f t="shared" si="1"/>
        <v>1.3650000000000091</v>
      </c>
      <c r="O6" s="19">
        <f t="shared" si="2"/>
        <v>1.4900000000000091</v>
      </c>
      <c r="P6" s="20">
        <f>(O5+O6)/2</f>
        <v>1.7075000000000102</v>
      </c>
      <c r="Q6" s="128">
        <v>1.5575000000000103</v>
      </c>
      <c r="R6" s="80"/>
      <c r="S6" s="80"/>
      <c r="T6" s="21"/>
      <c r="U6" s="21"/>
      <c r="V6" s="81"/>
      <c r="W6" s="82"/>
      <c r="X6" s="21">
        <v>0</v>
      </c>
      <c r="Y6" s="83">
        <v>0.15</v>
      </c>
      <c r="Z6" s="83"/>
      <c r="AA6" s="83"/>
      <c r="AB6" s="84"/>
      <c r="AC6" s="85">
        <f>IF(P6&lt;2.5,H6*Q6*J6,IF(P6&lt;3,H6*L6*Q6,IF(P6&gt;3,H6*K6*Q6,0)))</f>
        <v>18.475843750000124</v>
      </c>
      <c r="AD6" s="86"/>
      <c r="AE6" s="87"/>
      <c r="AF6" s="22">
        <f>IF(P6&lt;2.5,H6*T6*J6,IF(P6&lt;3,H6*L6*T6,IF(P6&gt;3,H6*K6*T6,0)))</f>
        <v>0</v>
      </c>
      <c r="AG6" s="22">
        <f>IF(P6&lt;2.5,H6*U6*J6,IF(P6&lt;3,H6*L6*U6,IF(P6&gt;3,H6*K6*U6,0)))</f>
        <v>0</v>
      </c>
      <c r="AH6" s="22">
        <f>IF(P6&lt;2.5,H6*V6*J6,IF(P6&lt;3,H6*L6*V6,IF(P6&gt;3,H6*K6*V6,0)))</f>
        <v>0</v>
      </c>
      <c r="AI6" s="22">
        <f>IF(P6&lt;2.5,H6*W6*J6,IF(P6&lt;3,H6*L6*W6,IF(P6&gt;3,H6*K6*W6,0)))</f>
        <v>0</v>
      </c>
      <c r="AJ6" s="22">
        <f>IF(P6&lt;2.5,H6*X6*J6,IF(P6&lt;3,H6*L6*X6,IF(P6&gt;3,H6*K6*X6,0)))</f>
        <v>0</v>
      </c>
      <c r="AK6" s="22">
        <f>IF(P6&lt;2.5,H6*Y6*J6,IF(P6&lt;3,H6*L6*Y6,IF(P6&gt;3,H6*K6*Y6,0)))</f>
        <v>1.7793749999999999</v>
      </c>
      <c r="AL6" s="83"/>
      <c r="AM6" s="83"/>
      <c r="AN6" s="84"/>
      <c r="AO6" s="23"/>
    </row>
    <row r="7" spans="1:42" x14ac:dyDescent="0.3">
      <c r="A7" s="56" t="s">
        <v>3</v>
      </c>
      <c r="B7" s="10">
        <v>2879</v>
      </c>
      <c r="C7" s="11">
        <v>8.25</v>
      </c>
      <c r="D7" s="12">
        <v>472.57499999999999</v>
      </c>
      <c r="E7" s="13">
        <v>473.90499999999997</v>
      </c>
      <c r="F7" s="14">
        <v>473.90499999999997</v>
      </c>
      <c r="G7" s="15">
        <f t="shared" si="0"/>
        <v>1.2</v>
      </c>
      <c r="H7" s="16">
        <f t="shared" si="3"/>
        <v>5.95</v>
      </c>
      <c r="I7" s="17">
        <v>150</v>
      </c>
      <c r="J7" s="78">
        <v>0.65</v>
      </c>
      <c r="K7" s="76">
        <v>0.85000000000000009</v>
      </c>
      <c r="L7" s="17">
        <v>1.05</v>
      </c>
      <c r="M7" s="79"/>
      <c r="N7" s="18">
        <f t="shared" si="1"/>
        <v>1.3299999999999841</v>
      </c>
      <c r="O7" s="19">
        <f t="shared" si="2"/>
        <v>1.4549999999999841</v>
      </c>
      <c r="P7" s="20">
        <f t="shared" si="4"/>
        <v>1.4724999999999966</v>
      </c>
      <c r="Q7" s="128">
        <v>1.3224999999999967</v>
      </c>
      <c r="R7" s="80"/>
      <c r="S7" s="80"/>
      <c r="T7" s="21"/>
      <c r="U7" s="21"/>
      <c r="V7" s="81"/>
      <c r="W7" s="82"/>
      <c r="X7" s="21">
        <v>0.15</v>
      </c>
      <c r="Y7" s="83">
        <v>0</v>
      </c>
      <c r="Z7" s="83"/>
      <c r="AA7" s="83"/>
      <c r="AB7" s="84"/>
      <c r="AC7" s="85">
        <f>IF(P7&lt;2.5,H7*Q7*J7,IF(P7&lt;3,H7*L7*Q7,IF(P7&gt;3,H7*K7*Q7,0)))</f>
        <v>5.1147687499999872</v>
      </c>
      <c r="AD7" s="86"/>
      <c r="AE7" s="87"/>
      <c r="AF7" s="22">
        <f>IF(P7&lt;2.5,H7*T7*J7,IF(P7&lt;3,H7*L7*T7,IF(P7&gt;3,H7*K7*T7,0)))</f>
        <v>0</v>
      </c>
      <c r="AG7" s="22">
        <f>IF(P7&lt;2.5,H7*U7*J7,IF(P7&lt;3,H7*L7*U7,IF(P7&gt;3,H7*K7*U7,0)))</f>
        <v>0</v>
      </c>
      <c r="AH7" s="22">
        <f>IF(P7&lt;2.5,H7*V7*J7,IF(P7&lt;3,H7*L7*V7,IF(P7&gt;3,H7*K7*V7,0)))</f>
        <v>0</v>
      </c>
      <c r="AI7" s="22">
        <f>IF(P7&lt;2.5,H7*W7*J7,IF(P7&lt;3,H7*L7*W7,IF(P7&gt;3,H7*K7*W7,0)))</f>
        <v>0</v>
      </c>
      <c r="AJ7" s="22">
        <f>IF(P7&lt;2.5,H7*X7*J7,IF(P7&lt;3,H7*L7*X7,IF(P7&gt;3,H7*K7*X7,0)))</f>
        <v>0.580125</v>
      </c>
      <c r="AK7" s="22">
        <f>IF(P7&lt;2.5,H7*Y7*J7,IF(P7&lt;3,H7*L7*Y7,IF(P7&gt;3,H7*K7*Y7,0)))</f>
        <v>0</v>
      </c>
      <c r="AL7" s="83"/>
      <c r="AM7" s="83"/>
      <c r="AN7" s="84"/>
      <c r="AO7" s="23"/>
    </row>
    <row r="8" spans="1:42" ht="15" thickBot="1" x14ac:dyDescent="0.35">
      <c r="A8" s="56" t="s">
        <v>3</v>
      </c>
      <c r="B8" s="24">
        <v>2880</v>
      </c>
      <c r="C8" s="25">
        <v>20.100000000000001</v>
      </c>
      <c r="D8" s="26">
        <v>472.77499999999998</v>
      </c>
      <c r="E8" s="27">
        <v>474.125</v>
      </c>
      <c r="F8" s="28">
        <v>474.125</v>
      </c>
      <c r="G8" s="29">
        <f t="shared" si="0"/>
        <v>1.2</v>
      </c>
      <c r="H8" s="30">
        <f t="shared" si="3"/>
        <v>17.8</v>
      </c>
      <c r="I8" s="31">
        <v>150</v>
      </c>
      <c r="J8" s="88">
        <v>0.65</v>
      </c>
      <c r="K8" s="89">
        <v>0.85000000000000009</v>
      </c>
      <c r="L8" s="31">
        <v>1.05</v>
      </c>
      <c r="M8" s="90"/>
      <c r="N8" s="42">
        <f t="shared" si="1"/>
        <v>1.3500000000000227</v>
      </c>
      <c r="O8" s="43">
        <f t="shared" si="2"/>
        <v>1.4750000000000227</v>
      </c>
      <c r="P8" s="44">
        <f t="shared" si="4"/>
        <v>1.4650000000000034</v>
      </c>
      <c r="Q8" s="129">
        <v>1.3650000000000033</v>
      </c>
      <c r="R8" s="91"/>
      <c r="S8" s="91"/>
      <c r="T8" s="36"/>
      <c r="U8" s="36"/>
      <c r="V8" s="92"/>
      <c r="W8" s="93"/>
      <c r="X8" s="36">
        <v>0.1</v>
      </c>
      <c r="Y8" s="34">
        <v>0</v>
      </c>
      <c r="Z8" s="34"/>
      <c r="AA8" s="34"/>
      <c r="AB8" s="35"/>
      <c r="AC8" s="94">
        <f>IF(P8&lt;2.5,H8*Q8*J8,IF(P8&lt;3,H8*L8*Q8,IF(P8&gt;3,H8*K8*Q8,0)))</f>
        <v>15.79305000000004</v>
      </c>
      <c r="AD8" s="95"/>
      <c r="AE8" s="96"/>
      <c r="AF8" s="37">
        <f>IF(P8&lt;2.5,H8*T8*J8,IF(P8&lt;3,H8*L8*T8,IF(P8&gt;3,H8*K8*T8,0)))</f>
        <v>0</v>
      </c>
      <c r="AG8" s="37">
        <f>IF(P8&lt;2.5,H8*U8*J8,IF(P8&lt;3,H8*L8*U8,IF(P8&gt;3,H8*K8*U8,0)))</f>
        <v>0</v>
      </c>
      <c r="AH8" s="37">
        <f>IF(P8&lt;2.5,H8*V8*J8,IF(P8&lt;3,H8*L8*V8,IF(P8&gt;3,H8*K8*V8,0)))</f>
        <v>0</v>
      </c>
      <c r="AI8" s="37">
        <f>IF(P8&lt;2.5,H8*W8*J8,IF(P8&lt;3,H8*L8*W8,IF(P8&gt;3,H8*K8*W8,0)))</f>
        <v>0</v>
      </c>
      <c r="AJ8" s="37">
        <f>IF(P8&lt;2.5,H8*X8*J8,IF(P8&lt;3,H8*L8*X8,IF(P8&gt;3,H8*K8*X8,0)))</f>
        <v>1.1570000000000003</v>
      </c>
      <c r="AK8" s="37">
        <f>IF(P8&lt;2.5,H8*Y8*J8,IF(P8&lt;3,H8*L8*Y8,IF(P8&gt;3,H8*K8*Y8,0)))</f>
        <v>0</v>
      </c>
      <c r="AL8" s="34"/>
      <c r="AM8" s="34"/>
      <c r="AN8" s="35"/>
      <c r="AO8" s="38"/>
    </row>
    <row r="9" spans="1:42" x14ac:dyDescent="0.3">
      <c r="A9" s="56" t="s">
        <v>3</v>
      </c>
      <c r="B9" s="97" t="s">
        <v>5</v>
      </c>
      <c r="C9" s="47"/>
      <c r="D9" s="48">
        <v>471.80500000000001</v>
      </c>
      <c r="E9" s="49">
        <v>473.685</v>
      </c>
      <c r="F9" s="50">
        <v>473.685</v>
      </c>
      <c r="G9" s="51">
        <f t="shared" si="0"/>
        <v>1.2</v>
      </c>
      <c r="H9" s="3">
        <f t="shared" si="3"/>
        <v>0</v>
      </c>
      <c r="I9" s="52">
        <v>150</v>
      </c>
      <c r="J9" s="98">
        <v>0.65</v>
      </c>
      <c r="K9" s="99">
        <v>0.85000000000000009</v>
      </c>
      <c r="L9" s="52">
        <v>1.05</v>
      </c>
      <c r="M9" s="100"/>
      <c r="N9" s="45">
        <f t="shared" si="1"/>
        <v>1.8799999999999955</v>
      </c>
      <c r="O9" s="46">
        <f t="shared" si="2"/>
        <v>2.0049999999999955</v>
      </c>
      <c r="P9" s="50"/>
      <c r="Q9" s="130"/>
      <c r="R9" s="101"/>
      <c r="S9" s="101"/>
      <c r="T9" s="53"/>
      <c r="U9" s="53"/>
      <c r="V9" s="102"/>
      <c r="W9" s="103"/>
      <c r="X9" s="53"/>
      <c r="Y9" s="104"/>
      <c r="Z9" s="104"/>
      <c r="AA9" s="104"/>
      <c r="AB9" s="105"/>
      <c r="AC9" s="106"/>
      <c r="AD9" s="107"/>
      <c r="AE9" s="108"/>
      <c r="AF9" s="54"/>
      <c r="AG9" s="54"/>
      <c r="AH9" s="54"/>
      <c r="AI9" s="54"/>
      <c r="AJ9" s="54"/>
      <c r="AK9" s="54"/>
      <c r="AL9" s="104"/>
      <c r="AM9" s="104"/>
      <c r="AN9" s="105"/>
      <c r="AO9" s="55"/>
    </row>
    <row r="10" spans="1:42" x14ac:dyDescent="0.3">
      <c r="A10" s="56" t="s">
        <v>3</v>
      </c>
      <c r="B10" s="10">
        <v>2871</v>
      </c>
      <c r="C10" s="11">
        <v>20.55</v>
      </c>
      <c r="D10" s="12">
        <v>472.33499999999998</v>
      </c>
      <c r="E10" s="13">
        <v>474.01499999999999</v>
      </c>
      <c r="F10" s="14">
        <v>474.01499999999999</v>
      </c>
      <c r="G10" s="15">
        <f t="shared" si="0"/>
        <v>1.2</v>
      </c>
      <c r="H10" s="16">
        <f t="shared" si="3"/>
        <v>18.25</v>
      </c>
      <c r="I10" s="17">
        <v>150</v>
      </c>
      <c r="J10" s="78">
        <v>0.65</v>
      </c>
      <c r="K10" s="76">
        <v>0.85000000000000009</v>
      </c>
      <c r="L10" s="17">
        <v>1.05</v>
      </c>
      <c r="M10" s="79"/>
      <c r="N10" s="18">
        <f t="shared" si="1"/>
        <v>1.6800000000000068</v>
      </c>
      <c r="O10" s="19">
        <f t="shared" si="2"/>
        <v>1.8050000000000068</v>
      </c>
      <c r="P10" s="20">
        <f t="shared" ref="P10" si="5">(O9+O10)/2</f>
        <v>1.9050000000000011</v>
      </c>
      <c r="Q10" s="128">
        <v>1.805000000000001</v>
      </c>
      <c r="R10" s="80"/>
      <c r="S10" s="80"/>
      <c r="T10" s="21"/>
      <c r="U10" s="21"/>
      <c r="V10" s="81"/>
      <c r="W10" s="82"/>
      <c r="X10" s="21">
        <v>0</v>
      </c>
      <c r="Y10" s="83">
        <v>0.1</v>
      </c>
      <c r="Z10" s="83"/>
      <c r="AA10" s="83"/>
      <c r="AB10" s="84"/>
      <c r="AC10" s="85">
        <f>IF(P10&lt;2.5,H10*Q10*J10,IF(P10&lt;3,H10*L10*Q10,IF(P10&gt;3,H10*K10*Q10,0)))</f>
        <v>21.411812500000014</v>
      </c>
      <c r="AD10" s="86"/>
      <c r="AE10" s="87"/>
      <c r="AF10" s="22">
        <f>IF(P10&lt;2.5,H10*T10*J10,IF(P10&lt;3,H10*L10*T10,IF(P10&gt;3,H10*K10*T10,0)))</f>
        <v>0</v>
      </c>
      <c r="AG10" s="22">
        <f>IF(P10&lt;2.5,H10*U10*J10,IF(P10&lt;3,H10*L10*U10,IF(P10&gt;3,H10*K10*U10,0)))</f>
        <v>0</v>
      </c>
      <c r="AH10" s="22">
        <f>IF(P10&lt;2.5,H10*V10*J10,IF(P10&lt;3,H10*L10*V10,IF(P10&gt;3,H10*K10*V10,0)))</f>
        <v>0</v>
      </c>
      <c r="AI10" s="22">
        <f>IF(P10&lt;2.5,H10*W10*J10,IF(P10&lt;3,H10*L10*W10,IF(P10&gt;3,H10*K10*W10,0)))</f>
        <v>0</v>
      </c>
      <c r="AJ10" s="22">
        <f>IF(P10&lt;2.5,H10*X10*J10,IF(P10&lt;3,H10*L10*X10,IF(P10&gt;3,H10*K10*X10,0)))</f>
        <v>0</v>
      </c>
      <c r="AK10" s="22">
        <f>IF(P10&lt;2.5,H10*Y10*J10,IF(P10&lt;3,H10*L10*Y10,IF(P10&gt;3,H10*K10*Y10,0)))</f>
        <v>1.1862500000000002</v>
      </c>
      <c r="AL10" s="83"/>
      <c r="AM10" s="83"/>
      <c r="AN10" s="84"/>
      <c r="AO10" s="23"/>
    </row>
    <row r="11" spans="1:42" ht="15" thickBot="1" x14ac:dyDescent="0.35">
      <c r="A11" s="56" t="s">
        <v>3</v>
      </c>
      <c r="B11" s="24">
        <v>2873</v>
      </c>
      <c r="C11" s="25">
        <v>37</v>
      </c>
      <c r="D11" s="26">
        <v>473.005</v>
      </c>
      <c r="E11" s="27">
        <v>474.17500000000001</v>
      </c>
      <c r="F11" s="28">
        <v>474.17500000000001</v>
      </c>
      <c r="G11" s="29">
        <f t="shared" si="0"/>
        <v>1.2</v>
      </c>
      <c r="H11" s="30">
        <f t="shared" si="3"/>
        <v>34.700000000000003</v>
      </c>
      <c r="I11" s="31">
        <v>150</v>
      </c>
      <c r="J11" s="88">
        <v>0.65</v>
      </c>
      <c r="K11" s="89">
        <v>0.85000000000000009</v>
      </c>
      <c r="L11" s="31">
        <v>1.05</v>
      </c>
      <c r="M11" s="109"/>
      <c r="N11" s="32">
        <f t="shared" si="1"/>
        <v>1.1700000000000159</v>
      </c>
      <c r="O11" s="33">
        <f t="shared" si="2"/>
        <v>1.2950000000000159</v>
      </c>
      <c r="P11" s="20">
        <f>(O10+O11)/2</f>
        <v>1.5500000000000114</v>
      </c>
      <c r="Q11" s="129">
        <v>1.4500000000000113</v>
      </c>
      <c r="R11" s="91"/>
      <c r="S11" s="91"/>
      <c r="T11" s="36"/>
      <c r="U11" s="36"/>
      <c r="V11" s="92"/>
      <c r="W11" s="93"/>
      <c r="X11" s="36">
        <v>0.05</v>
      </c>
      <c r="Y11" s="34">
        <v>0.05</v>
      </c>
      <c r="Z11" s="34"/>
      <c r="AA11" s="34"/>
      <c r="AB11" s="35"/>
      <c r="AC11" s="94">
        <f>IF(P11&lt;2.5,H11*Q11*J11,IF(P11&lt;3,H11*L11*Q11,IF(P11&gt;3,H11*K11*Q11,0)))</f>
        <v>32.70475000000026</v>
      </c>
      <c r="AD11" s="95"/>
      <c r="AE11" s="96"/>
      <c r="AF11" s="37">
        <f>IF(P11&lt;2.5,H11*T11*J11,IF(P11&lt;3,H11*L11*T11,IF(P11&gt;3,H11*K11*T11,0)))</f>
        <v>0</v>
      </c>
      <c r="AG11" s="37">
        <f>IF(P11&lt;2.5,H11*U11*J11,IF(P11&lt;3,H11*L11*U11,IF(P11&gt;3,H11*K11*U11,0)))</f>
        <v>0</v>
      </c>
      <c r="AH11" s="37">
        <f>IF(P11&lt;2.5,H11*V11*J11,IF(P11&lt;3,H11*L11*V11,IF(P11&gt;3,H11*K11*V11,0)))</f>
        <v>0</v>
      </c>
      <c r="AI11" s="37">
        <f>IF(P11&lt;2.5,H11*W11*J11,IF(P11&lt;3,H11*L11*W11,IF(P11&gt;3,H11*K11*W11,0)))</f>
        <v>0</v>
      </c>
      <c r="AJ11" s="37">
        <f>IF(P11&lt;2.5,H11*X11*J11,IF(P11&lt;3,H11*L11*X11,IF(P11&gt;3,H11*K11*X11,0)))</f>
        <v>1.1277500000000003</v>
      </c>
      <c r="AK11" s="37">
        <f>IF(P11&lt;2.5,H11*Y11*J11,IF(P11&lt;3,H11*L11*Y11,IF(P11&gt;3,H11*K11*Y11,0)))</f>
        <v>1.1277500000000003</v>
      </c>
      <c r="AL11" s="34"/>
      <c r="AM11" s="34"/>
      <c r="AN11" s="35"/>
      <c r="AO11" s="38"/>
    </row>
    <row r="12" spans="1:42" x14ac:dyDescent="0.3">
      <c r="A12" s="56" t="s">
        <v>3</v>
      </c>
      <c r="B12" s="97" t="s">
        <v>5</v>
      </c>
      <c r="C12" s="47"/>
      <c r="D12" s="48">
        <v>471.80500000000001</v>
      </c>
      <c r="E12" s="49">
        <v>473.685</v>
      </c>
      <c r="F12" s="50">
        <v>473.685</v>
      </c>
      <c r="G12" s="51">
        <f t="shared" si="0"/>
        <v>1.2</v>
      </c>
      <c r="H12" s="3">
        <f t="shared" si="3"/>
        <v>0</v>
      </c>
      <c r="I12" s="52">
        <v>150</v>
      </c>
      <c r="J12" s="98">
        <v>0.65</v>
      </c>
      <c r="K12" s="99">
        <v>0.85000000000000009</v>
      </c>
      <c r="L12" s="52">
        <v>1.05</v>
      </c>
      <c r="M12" s="100"/>
      <c r="N12" s="40">
        <f t="shared" si="1"/>
        <v>1.8799999999999955</v>
      </c>
      <c r="O12" s="41">
        <f t="shared" si="2"/>
        <v>2.0049999999999955</v>
      </c>
      <c r="P12" s="39"/>
      <c r="Q12" s="130"/>
      <c r="R12" s="101"/>
      <c r="S12" s="101"/>
      <c r="T12" s="53"/>
      <c r="U12" s="53"/>
      <c r="V12" s="102"/>
      <c r="W12" s="103"/>
      <c r="X12" s="53"/>
      <c r="Y12" s="104"/>
      <c r="Z12" s="104"/>
      <c r="AA12" s="104"/>
      <c r="AB12" s="105"/>
      <c r="AC12" s="106"/>
      <c r="AD12" s="107"/>
      <c r="AE12" s="108"/>
      <c r="AF12" s="54"/>
      <c r="AG12" s="54"/>
      <c r="AH12" s="54"/>
      <c r="AI12" s="54"/>
      <c r="AJ12" s="54"/>
      <c r="AK12" s="54"/>
      <c r="AL12" s="104"/>
      <c r="AM12" s="104"/>
      <c r="AN12" s="105"/>
      <c r="AO12" s="55"/>
    </row>
    <row r="13" spans="1:42" x14ac:dyDescent="0.3">
      <c r="A13" s="56" t="s">
        <v>3</v>
      </c>
      <c r="B13" s="10">
        <v>2868</v>
      </c>
      <c r="C13" s="11">
        <v>30.2</v>
      </c>
      <c r="D13" s="12">
        <v>472.41500000000002</v>
      </c>
      <c r="E13" s="13">
        <v>473.745</v>
      </c>
      <c r="F13" s="14">
        <v>473.745</v>
      </c>
      <c r="G13" s="15">
        <f t="shared" si="0"/>
        <v>1.2</v>
      </c>
      <c r="H13" s="16">
        <f t="shared" si="3"/>
        <v>27.9</v>
      </c>
      <c r="I13" s="17">
        <v>150</v>
      </c>
      <c r="J13" s="78">
        <v>0.65</v>
      </c>
      <c r="K13" s="76">
        <v>0.85000000000000009</v>
      </c>
      <c r="L13" s="17">
        <v>1.05</v>
      </c>
      <c r="M13" s="79"/>
      <c r="N13" s="18">
        <f t="shared" si="1"/>
        <v>1.3299999999999841</v>
      </c>
      <c r="O13" s="19">
        <f t="shared" si="2"/>
        <v>1.4549999999999841</v>
      </c>
      <c r="P13" s="20">
        <f t="shared" ref="P13:P14" si="6">(O12+O13)/2</f>
        <v>1.7299999999999898</v>
      </c>
      <c r="Q13" s="128">
        <v>1.6299999999999897</v>
      </c>
      <c r="R13" s="80"/>
      <c r="S13" s="80"/>
      <c r="T13" s="21"/>
      <c r="U13" s="21"/>
      <c r="V13" s="81"/>
      <c r="W13" s="82"/>
      <c r="X13" s="21">
        <v>0</v>
      </c>
      <c r="Y13" s="83">
        <v>0.1</v>
      </c>
      <c r="Z13" s="83"/>
      <c r="AA13" s="83"/>
      <c r="AB13" s="84"/>
      <c r="AC13" s="85">
        <f>IF(P13&lt;2.5,H13*Q13*J13,IF(P13&lt;3,H13*L13*Q13,IF(P13&gt;3,H13*K13*Q13,0)))</f>
        <v>29.560049999999816</v>
      </c>
      <c r="AD13" s="86"/>
      <c r="AE13" s="87"/>
      <c r="AF13" s="22">
        <f>IF(P13&lt;2.5,H13*T13*J13,IF(P13&lt;3,H13*L13*T13,IF(P13&gt;3,H13*K13*T13,0)))</f>
        <v>0</v>
      </c>
      <c r="AG13" s="22">
        <f>IF(P13&lt;2.5,H13*U13*J13,IF(P13&lt;3,H13*L13*U13,IF(P13&gt;3,H13*K13*U13,0)))</f>
        <v>0</v>
      </c>
      <c r="AH13" s="22">
        <f>IF(P13&lt;2.5,H13*V13*J13,IF(P13&lt;3,H13*L13*V13,IF(P13&gt;3,H13*K13*V13,0)))</f>
        <v>0</v>
      </c>
      <c r="AI13" s="22">
        <f>IF(P13&lt;2.5,H13*W13*J13,IF(P13&lt;3,H13*L13*W13,IF(P13&gt;3,H13*K13*W13,0)))</f>
        <v>0</v>
      </c>
      <c r="AJ13" s="22">
        <f>IF(P13&lt;2.5,H13*X13*J13,IF(P13&lt;3,H13*L13*X13,IF(P13&gt;3,H13*K13*X13,0)))</f>
        <v>0</v>
      </c>
      <c r="AK13" s="22">
        <f>IF(P13&lt;2.5,H13*Y13*J13,IF(P13&lt;3,H13*L13*Y13,IF(P13&gt;3,H13*K13*Y13,0)))</f>
        <v>1.8135000000000001</v>
      </c>
      <c r="AL13" s="83"/>
      <c r="AM13" s="83"/>
      <c r="AN13" s="84"/>
      <c r="AO13" s="23"/>
    </row>
    <row r="14" spans="1:42" ht="15" thickBot="1" x14ac:dyDescent="0.35">
      <c r="A14" s="56" t="s">
        <v>3</v>
      </c>
      <c r="B14" s="24">
        <v>2869</v>
      </c>
      <c r="C14" s="25">
        <v>30.2</v>
      </c>
      <c r="D14" s="26">
        <v>472.71499999999997</v>
      </c>
      <c r="E14" s="27">
        <v>474.065</v>
      </c>
      <c r="F14" s="28">
        <v>474.065</v>
      </c>
      <c r="G14" s="29">
        <f t="shared" si="0"/>
        <v>1.2</v>
      </c>
      <c r="H14" s="30">
        <f t="shared" si="3"/>
        <v>27.9</v>
      </c>
      <c r="I14" s="31">
        <v>150</v>
      </c>
      <c r="J14" s="88">
        <v>0.65</v>
      </c>
      <c r="K14" s="89">
        <v>0.85000000000000009</v>
      </c>
      <c r="L14" s="31">
        <v>1.05</v>
      </c>
      <c r="M14" s="90"/>
      <c r="N14" s="42">
        <f t="shared" si="1"/>
        <v>1.3500000000000227</v>
      </c>
      <c r="O14" s="43">
        <f t="shared" si="2"/>
        <v>1.4750000000000227</v>
      </c>
      <c r="P14" s="44">
        <f t="shared" si="6"/>
        <v>1.4650000000000034</v>
      </c>
      <c r="Q14" s="129">
        <v>1.3650000000000033</v>
      </c>
      <c r="R14" s="91"/>
      <c r="S14" s="91"/>
      <c r="T14" s="36"/>
      <c r="U14" s="36"/>
      <c r="V14" s="92"/>
      <c r="W14" s="93"/>
      <c r="X14" s="36">
        <v>0.1</v>
      </c>
      <c r="Y14" s="34"/>
      <c r="Z14" s="34"/>
      <c r="AA14" s="34"/>
      <c r="AB14" s="35"/>
      <c r="AC14" s="94">
        <f>IF(P14&lt;2.5,H14*Q14*J14,IF(P14&lt;3,H14*L14*Q14,IF(P14&gt;3,H14*K14*Q14,0)))</f>
        <v>24.75427500000006</v>
      </c>
      <c r="AD14" s="95"/>
      <c r="AE14" s="96"/>
      <c r="AF14" s="37">
        <f>IF(P14&lt;2.5,H14*T14*J14,IF(P14&lt;3,H14*L14*T14,IF(P14&gt;3,H14*K14*T14,0)))</f>
        <v>0</v>
      </c>
      <c r="AG14" s="37">
        <f>IF(P14&lt;2.5,H14*U14*J14,IF(P14&lt;3,H14*L14*U14,IF(P14&gt;3,H14*K14*U14,0)))</f>
        <v>0</v>
      </c>
      <c r="AH14" s="37">
        <f>IF(P14&lt;2.5,H14*V14*J14,IF(P14&lt;3,H14*L14*V14,IF(P14&gt;3,H14*K14*V14,0)))</f>
        <v>0</v>
      </c>
      <c r="AI14" s="37">
        <f>IF(P14&lt;2.5,H14*W14*J14,IF(P14&lt;3,H14*L14*W14,IF(P14&gt;3,H14*K14*W14,0)))</f>
        <v>0</v>
      </c>
      <c r="AJ14" s="37">
        <f>IF(P14&lt;2.5,H14*X14*J14,IF(P14&lt;3,H14*L14*X14,IF(P14&gt;3,H14*K14*X14,0)))</f>
        <v>1.8135000000000001</v>
      </c>
      <c r="AK14" s="37">
        <f>IF(P14&lt;2.5,H14*Y14*J14,IF(P14&lt;3,H14*L14*Y14,IF(P14&gt;3,H14*K14*Y14,0)))</f>
        <v>0</v>
      </c>
      <c r="AL14" s="34"/>
      <c r="AM14" s="34"/>
      <c r="AN14" s="35"/>
      <c r="AO14" s="38"/>
    </row>
  </sheetData>
  <conditionalFormatting sqref="G1:G14">
    <cfRule type="cellIs" dxfId="18" priority="1" operator="equal">
      <formula>1.5</formula>
    </cfRule>
    <cfRule type="cellIs" dxfId="17" priority="2" operator="equal">
      <formula>1.2</formula>
    </cfRule>
    <cfRule type="cellIs" dxfId="16" priority="18" operator="equal">
      <formula>0.9</formula>
    </cfRule>
  </conditionalFormatting>
  <conditionalFormatting sqref="H1:H14">
    <cfRule type="containsText" dxfId="15" priority="19" operator="containsText" text="0.9">
      <formula>NOT(ISERROR(SEARCH("0.9",H1)))</formula>
    </cfRule>
  </conditionalFormatting>
  <conditionalFormatting sqref="I1:I14">
    <cfRule type="cellIs" dxfId="14" priority="3" operator="equal">
      <formula>300</formula>
    </cfRule>
    <cfRule type="cellIs" dxfId="13" priority="4" operator="equal">
      <formula>110</formula>
    </cfRule>
    <cfRule type="cellIs" dxfId="12" priority="5" operator="equal">
      <formula>450</formula>
    </cfRule>
    <cfRule type="cellIs" dxfId="11" priority="6" operator="equal">
      <formula>400</formula>
    </cfRule>
    <cfRule type="cellIs" dxfId="10" priority="7" operator="equal">
      <formula>350</formula>
    </cfRule>
    <cfRule type="cellIs" dxfId="9" priority="8" operator="equal">
      <formula>250</formula>
    </cfRule>
    <cfRule type="cellIs" dxfId="8" priority="9" operator="equal">
      <formula>200</formula>
    </cfRule>
    <cfRule type="cellIs" dxfId="7" priority="10" operator="equal">
      <formula>150</formula>
    </cfRule>
  </conditionalFormatting>
  <conditionalFormatting sqref="N1:N14">
    <cfRule type="cellIs" dxfId="6" priority="15" operator="greaterThan">
      <formula>2</formula>
    </cfRule>
    <cfRule type="cellIs" dxfId="5" priority="16" operator="between">
      <formula>1</formula>
      <formula>2</formula>
    </cfRule>
    <cfRule type="cellIs" dxfId="4" priority="17" operator="between">
      <formula>0</formula>
      <formula>1</formula>
    </cfRule>
  </conditionalFormatting>
  <conditionalFormatting sqref="P1:P14">
    <cfRule type="cellIs" dxfId="3" priority="11" operator="between">
      <formula>4.5</formula>
      <formula>6</formula>
    </cfRule>
    <cfRule type="cellIs" dxfId="2" priority="12" operator="between">
      <formula>3</formula>
      <formula>4.5</formula>
    </cfRule>
    <cfRule type="cellIs" dxfId="1" priority="13" operator="between">
      <formula>2.5</formula>
      <formula>3</formula>
    </cfRule>
    <cfRule type="cellIs" dxfId="0" priority="14" operator="between">
      <formula>0</formula>
      <formula>2.5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Patil</dc:creator>
  <cp:lastModifiedBy>Pankaj Patil</cp:lastModifiedBy>
  <dcterms:created xsi:type="dcterms:W3CDTF">2025-12-09T11:09:05Z</dcterms:created>
  <dcterms:modified xsi:type="dcterms:W3CDTF">2025-12-10T12:07:24Z</dcterms:modified>
</cp:coreProperties>
</file>