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04F847AA-344A-45ED-9165-6525C37E9C12}" xr6:coauthVersionLast="47" xr6:coauthVersionMax="47" xr10:uidLastSave="{00000000-0000-0000-0000-000000000000}"/>
  <bookViews>
    <workbookView xWindow="-120" yWindow="-120" windowWidth="29040" windowHeight="15720" xr2:uid="{2E49E426-1604-4754-BA6D-5DDA0EE9F2D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98" i="1" l="1"/>
  <c r="O98" i="1" s="1"/>
  <c r="J98" i="1"/>
  <c r="K98" i="1" s="1"/>
  <c r="I98" i="1"/>
  <c r="L97" i="1"/>
  <c r="M97" i="1" s="1"/>
  <c r="N97" i="1" s="1"/>
  <c r="J97" i="1"/>
  <c r="K97" i="1" s="1"/>
  <c r="I97" i="1"/>
  <c r="L96" i="1"/>
  <c r="O96" i="1" s="1"/>
  <c r="J96" i="1"/>
  <c r="K96" i="1" s="1"/>
  <c r="I96" i="1"/>
  <c r="L95" i="1"/>
  <c r="O95" i="1" s="1"/>
  <c r="J95" i="1"/>
  <c r="K95" i="1" s="1"/>
  <c r="I95" i="1"/>
  <c r="O94" i="1"/>
  <c r="L94" i="1"/>
  <c r="M94" i="1" s="1"/>
  <c r="N94" i="1" s="1"/>
  <c r="J94" i="1"/>
  <c r="K94" i="1" s="1"/>
  <c r="I94" i="1"/>
  <c r="L93" i="1"/>
  <c r="O93" i="1" s="1"/>
  <c r="J93" i="1"/>
  <c r="K93" i="1" s="1"/>
  <c r="I93" i="1"/>
  <c r="O92" i="1"/>
  <c r="M92" i="1"/>
  <c r="N92" i="1" s="1"/>
  <c r="L92" i="1"/>
  <c r="J92" i="1"/>
  <c r="K92" i="1" s="1"/>
  <c r="I92" i="1"/>
  <c r="F92" i="1"/>
  <c r="L91" i="1"/>
  <c r="M91" i="1" s="1"/>
  <c r="N91" i="1" s="1"/>
  <c r="J91" i="1"/>
  <c r="K91" i="1" s="1"/>
  <c r="I91" i="1"/>
  <c r="F91" i="1"/>
  <c r="L90" i="1"/>
  <c r="O90" i="1" s="1"/>
  <c r="J90" i="1"/>
  <c r="K90" i="1" s="1"/>
  <c r="I90" i="1"/>
  <c r="F90" i="1"/>
  <c r="L89" i="1"/>
  <c r="O89" i="1" s="1"/>
  <c r="J89" i="1"/>
  <c r="K89" i="1" s="1"/>
  <c r="I89" i="1"/>
  <c r="F89" i="1"/>
  <c r="L88" i="1"/>
  <c r="O88" i="1" s="1"/>
  <c r="J88" i="1"/>
  <c r="K88" i="1" s="1"/>
  <c r="I88" i="1"/>
  <c r="F88" i="1"/>
  <c r="L87" i="1"/>
  <c r="M87" i="1" s="1"/>
  <c r="N87" i="1" s="1"/>
  <c r="J87" i="1"/>
  <c r="K87" i="1" s="1"/>
  <c r="I87" i="1"/>
  <c r="F87" i="1"/>
  <c r="L86" i="1"/>
  <c r="O86" i="1" s="1"/>
  <c r="J86" i="1"/>
  <c r="K86" i="1" s="1"/>
  <c r="I86" i="1"/>
  <c r="F86" i="1"/>
  <c r="L85" i="1"/>
  <c r="O85" i="1" s="1"/>
  <c r="J85" i="1"/>
  <c r="K85" i="1" s="1"/>
  <c r="I85" i="1"/>
  <c r="F85" i="1"/>
  <c r="O84" i="1"/>
  <c r="M84" i="1"/>
  <c r="N84" i="1" s="1"/>
  <c r="L84" i="1"/>
  <c r="J84" i="1"/>
  <c r="K84" i="1" s="1"/>
  <c r="I84" i="1"/>
  <c r="F84" i="1"/>
  <c r="L83" i="1"/>
  <c r="M83" i="1" s="1"/>
  <c r="N83" i="1" s="1"/>
  <c r="J83" i="1"/>
  <c r="K83" i="1" s="1"/>
  <c r="I83" i="1"/>
  <c r="F83" i="1"/>
  <c r="J82" i="1"/>
  <c r="K82" i="1" s="1"/>
  <c r="I82" i="1"/>
  <c r="E82" i="1"/>
  <c r="F82" i="1" s="1"/>
  <c r="L81" i="1"/>
  <c r="O81" i="1" s="1"/>
  <c r="J81" i="1"/>
  <c r="K81" i="1" s="1"/>
  <c r="I81" i="1"/>
  <c r="F81" i="1"/>
  <c r="L80" i="1"/>
  <c r="O80" i="1" s="1"/>
  <c r="J80" i="1"/>
  <c r="K80" i="1" s="1"/>
  <c r="I80" i="1"/>
  <c r="F80" i="1"/>
  <c r="L79" i="1"/>
  <c r="O79" i="1" s="1"/>
  <c r="J79" i="1"/>
  <c r="K79" i="1" s="1"/>
  <c r="I79" i="1"/>
  <c r="F79" i="1"/>
  <c r="L78" i="1"/>
  <c r="O78" i="1" s="1"/>
  <c r="J78" i="1"/>
  <c r="K78" i="1" s="1"/>
  <c r="I78" i="1"/>
  <c r="F78" i="1"/>
  <c r="L77" i="1"/>
  <c r="O77" i="1" s="1"/>
  <c r="J77" i="1"/>
  <c r="K77" i="1" s="1"/>
  <c r="I77" i="1"/>
  <c r="F77" i="1"/>
  <c r="L76" i="1"/>
  <c r="O76" i="1" s="1"/>
  <c r="J76" i="1"/>
  <c r="K76" i="1" s="1"/>
  <c r="I76" i="1"/>
  <c r="F76" i="1"/>
  <c r="M75" i="1"/>
  <c r="N75" i="1" s="1"/>
  <c r="L75" i="1"/>
  <c r="O75" i="1" s="1"/>
  <c r="J75" i="1"/>
  <c r="K75" i="1" s="1"/>
  <c r="I75" i="1"/>
  <c r="F75" i="1"/>
  <c r="L74" i="1"/>
  <c r="O74" i="1" s="1"/>
  <c r="J74" i="1"/>
  <c r="K74" i="1" s="1"/>
  <c r="I74" i="1"/>
  <c r="F74" i="1"/>
  <c r="L73" i="1"/>
  <c r="O73" i="1" s="1"/>
  <c r="J73" i="1"/>
  <c r="K73" i="1" s="1"/>
  <c r="I73" i="1"/>
  <c r="F73" i="1"/>
  <c r="L72" i="1"/>
  <c r="M72" i="1" s="1"/>
  <c r="N72" i="1" s="1"/>
  <c r="J72" i="1"/>
  <c r="K72" i="1" s="1"/>
  <c r="I72" i="1"/>
  <c r="F72" i="1"/>
  <c r="L71" i="1"/>
  <c r="O71" i="1" s="1"/>
  <c r="K71" i="1"/>
  <c r="J71" i="1"/>
  <c r="I71" i="1"/>
  <c r="F71" i="1"/>
  <c r="L70" i="1"/>
  <c r="O70" i="1" s="1"/>
  <c r="J70" i="1"/>
  <c r="K70" i="1" s="1"/>
  <c r="I70" i="1"/>
  <c r="F70" i="1"/>
  <c r="L69" i="1"/>
  <c r="O69" i="1" s="1"/>
  <c r="K69" i="1"/>
  <c r="J69" i="1"/>
  <c r="I69" i="1"/>
  <c r="F69" i="1"/>
  <c r="L68" i="1"/>
  <c r="O68" i="1" s="1"/>
  <c r="J68" i="1"/>
  <c r="K68" i="1" s="1"/>
  <c r="I68" i="1"/>
  <c r="F68" i="1"/>
  <c r="L67" i="1"/>
  <c r="O67" i="1" s="1"/>
  <c r="J67" i="1"/>
  <c r="K67" i="1" s="1"/>
  <c r="I67" i="1"/>
  <c r="F67" i="1"/>
  <c r="L66" i="1"/>
  <c r="M66" i="1" s="1"/>
  <c r="N66" i="1" s="1"/>
  <c r="J66" i="1"/>
  <c r="K66" i="1" s="1"/>
  <c r="I66" i="1"/>
  <c r="F66" i="1"/>
  <c r="L65" i="1"/>
  <c r="O65" i="1" s="1"/>
  <c r="J65" i="1"/>
  <c r="K65" i="1" s="1"/>
  <c r="I65" i="1"/>
  <c r="F65" i="1"/>
  <c r="L64" i="1"/>
  <c r="M64" i="1" s="1"/>
  <c r="N64" i="1" s="1"/>
  <c r="J64" i="1"/>
  <c r="K64" i="1" s="1"/>
  <c r="I64" i="1"/>
  <c r="F64" i="1"/>
  <c r="L63" i="1"/>
  <c r="O63" i="1" s="1"/>
  <c r="J63" i="1"/>
  <c r="K63" i="1" s="1"/>
  <c r="I63" i="1"/>
  <c r="F63" i="1"/>
  <c r="M62" i="1"/>
  <c r="N62" i="1" s="1"/>
  <c r="L62" i="1"/>
  <c r="O62" i="1" s="1"/>
  <c r="J62" i="1"/>
  <c r="K62" i="1" s="1"/>
  <c r="I62" i="1"/>
  <c r="F62" i="1"/>
  <c r="L61" i="1"/>
  <c r="O61" i="1" s="1"/>
  <c r="J61" i="1"/>
  <c r="K61" i="1" s="1"/>
  <c r="I61" i="1"/>
  <c r="F61" i="1"/>
  <c r="L60" i="1"/>
  <c r="O60" i="1" s="1"/>
  <c r="J60" i="1"/>
  <c r="K60" i="1" s="1"/>
  <c r="I60" i="1"/>
  <c r="F60" i="1"/>
  <c r="L59" i="1"/>
  <c r="O59" i="1" s="1"/>
  <c r="J59" i="1"/>
  <c r="K59" i="1" s="1"/>
  <c r="I59" i="1"/>
  <c r="F59" i="1"/>
  <c r="M58" i="1"/>
  <c r="N58" i="1" s="1"/>
  <c r="L58" i="1"/>
  <c r="O58" i="1" s="1"/>
  <c r="J58" i="1"/>
  <c r="K58" i="1" s="1"/>
  <c r="I58" i="1"/>
  <c r="F58" i="1"/>
  <c r="L57" i="1"/>
  <c r="O57" i="1" s="1"/>
  <c r="J57" i="1"/>
  <c r="K57" i="1" s="1"/>
  <c r="I57" i="1"/>
  <c r="F57" i="1"/>
  <c r="L56" i="1"/>
  <c r="O56" i="1" s="1"/>
  <c r="J56" i="1"/>
  <c r="K56" i="1" s="1"/>
  <c r="I56" i="1"/>
  <c r="F56" i="1"/>
  <c r="L55" i="1"/>
  <c r="O55" i="1" s="1"/>
  <c r="J55" i="1"/>
  <c r="K55" i="1" s="1"/>
  <c r="I55" i="1"/>
  <c r="F55" i="1"/>
  <c r="L54" i="1"/>
  <c r="M54" i="1" s="1"/>
  <c r="N54" i="1" s="1"/>
  <c r="J54" i="1"/>
  <c r="K54" i="1" s="1"/>
  <c r="I54" i="1"/>
  <c r="F54" i="1"/>
  <c r="J53" i="1"/>
  <c r="K53" i="1" s="1"/>
  <c r="I53" i="1"/>
  <c r="E53" i="1"/>
  <c r="F53" i="1" s="1"/>
  <c r="J52" i="1"/>
  <c r="K52" i="1" s="1"/>
  <c r="I52" i="1"/>
  <c r="E52" i="1"/>
  <c r="F52" i="1" s="1"/>
  <c r="L51" i="1"/>
  <c r="M51" i="1" s="1"/>
  <c r="N51" i="1" s="1"/>
  <c r="J51" i="1"/>
  <c r="K51" i="1" s="1"/>
  <c r="I51" i="1"/>
  <c r="F51" i="1"/>
  <c r="L50" i="1"/>
  <c r="M50" i="1" s="1"/>
  <c r="N50" i="1" s="1"/>
  <c r="J50" i="1"/>
  <c r="K50" i="1" s="1"/>
  <c r="I50" i="1"/>
  <c r="F50" i="1"/>
  <c r="L49" i="1"/>
  <c r="M49" i="1" s="1"/>
  <c r="N49" i="1" s="1"/>
  <c r="J49" i="1"/>
  <c r="K49" i="1" s="1"/>
  <c r="I49" i="1"/>
  <c r="F49" i="1"/>
  <c r="L48" i="1"/>
  <c r="M48" i="1" s="1"/>
  <c r="N48" i="1" s="1"/>
  <c r="J48" i="1"/>
  <c r="K48" i="1" s="1"/>
  <c r="I48" i="1"/>
  <c r="F48" i="1"/>
  <c r="M47" i="1"/>
  <c r="N47" i="1" s="1"/>
  <c r="L47" i="1"/>
  <c r="O47" i="1" s="1"/>
  <c r="J47" i="1"/>
  <c r="K47" i="1" s="1"/>
  <c r="I47" i="1"/>
  <c r="F47" i="1"/>
  <c r="L46" i="1"/>
  <c r="M46" i="1" s="1"/>
  <c r="N46" i="1" s="1"/>
  <c r="J46" i="1"/>
  <c r="K46" i="1" s="1"/>
  <c r="I46" i="1"/>
  <c r="F46" i="1"/>
  <c r="M45" i="1"/>
  <c r="N45" i="1" s="1"/>
  <c r="L45" i="1"/>
  <c r="O45" i="1" s="1"/>
  <c r="J45" i="1"/>
  <c r="K45" i="1" s="1"/>
  <c r="I45" i="1"/>
  <c r="F45" i="1"/>
  <c r="L44" i="1"/>
  <c r="M44" i="1" s="1"/>
  <c r="N44" i="1" s="1"/>
  <c r="J44" i="1"/>
  <c r="K44" i="1" s="1"/>
  <c r="I44" i="1"/>
  <c r="F44" i="1"/>
  <c r="L43" i="1"/>
  <c r="O43" i="1" s="1"/>
  <c r="J43" i="1"/>
  <c r="K43" i="1" s="1"/>
  <c r="I43" i="1"/>
  <c r="F43" i="1"/>
  <c r="L42" i="1"/>
  <c r="M42" i="1" s="1"/>
  <c r="N42" i="1" s="1"/>
  <c r="J42" i="1"/>
  <c r="K42" i="1" s="1"/>
  <c r="I42" i="1"/>
  <c r="F42" i="1"/>
  <c r="L41" i="1"/>
  <c r="M41" i="1" s="1"/>
  <c r="N41" i="1" s="1"/>
  <c r="J41" i="1"/>
  <c r="K41" i="1" s="1"/>
  <c r="I41" i="1"/>
  <c r="F41" i="1"/>
  <c r="L40" i="1"/>
  <c r="M40" i="1" s="1"/>
  <c r="N40" i="1" s="1"/>
  <c r="J40" i="1"/>
  <c r="K40" i="1" s="1"/>
  <c r="I40" i="1"/>
  <c r="F40" i="1"/>
  <c r="O39" i="1"/>
  <c r="L39" i="1"/>
  <c r="M39" i="1" s="1"/>
  <c r="N39" i="1" s="1"/>
  <c r="J39" i="1"/>
  <c r="K39" i="1" s="1"/>
  <c r="I39" i="1"/>
  <c r="F39" i="1"/>
  <c r="L38" i="1"/>
  <c r="M38" i="1" s="1"/>
  <c r="N38" i="1" s="1"/>
  <c r="J38" i="1"/>
  <c r="K38" i="1" s="1"/>
  <c r="I38" i="1"/>
  <c r="F38" i="1"/>
  <c r="L37" i="1"/>
  <c r="M37" i="1" s="1"/>
  <c r="N37" i="1" s="1"/>
  <c r="J37" i="1"/>
  <c r="K37" i="1" s="1"/>
  <c r="I37" i="1"/>
  <c r="F37" i="1"/>
  <c r="L36" i="1"/>
  <c r="M36" i="1" s="1"/>
  <c r="N36" i="1" s="1"/>
  <c r="J36" i="1"/>
  <c r="K36" i="1" s="1"/>
  <c r="I36" i="1"/>
  <c r="F36" i="1"/>
  <c r="L35" i="1"/>
  <c r="M35" i="1" s="1"/>
  <c r="N35" i="1" s="1"/>
  <c r="J35" i="1"/>
  <c r="K35" i="1" s="1"/>
  <c r="I35" i="1"/>
  <c r="F35" i="1"/>
  <c r="L34" i="1"/>
  <c r="M34" i="1" s="1"/>
  <c r="N34" i="1" s="1"/>
  <c r="J34" i="1"/>
  <c r="K34" i="1" s="1"/>
  <c r="I34" i="1"/>
  <c r="F34" i="1"/>
  <c r="L33" i="1"/>
  <c r="O33" i="1" s="1"/>
  <c r="J33" i="1"/>
  <c r="K33" i="1" s="1"/>
  <c r="I33" i="1"/>
  <c r="F33" i="1"/>
  <c r="L32" i="1"/>
  <c r="M32" i="1" s="1"/>
  <c r="N32" i="1" s="1"/>
  <c r="J32" i="1"/>
  <c r="K32" i="1" s="1"/>
  <c r="I32" i="1"/>
  <c r="F32" i="1"/>
  <c r="L31" i="1"/>
  <c r="O31" i="1" s="1"/>
  <c r="J31" i="1"/>
  <c r="K31" i="1" s="1"/>
  <c r="I31" i="1"/>
  <c r="F31" i="1"/>
  <c r="L30" i="1"/>
  <c r="M30" i="1" s="1"/>
  <c r="N30" i="1" s="1"/>
  <c r="J30" i="1"/>
  <c r="K30" i="1" s="1"/>
  <c r="I30" i="1"/>
  <c r="F30" i="1"/>
  <c r="L29" i="1"/>
  <c r="M29" i="1" s="1"/>
  <c r="N29" i="1" s="1"/>
  <c r="J29" i="1"/>
  <c r="K29" i="1" s="1"/>
  <c r="I29" i="1"/>
  <c r="F29" i="1"/>
  <c r="O28" i="1"/>
  <c r="L28" i="1"/>
  <c r="M28" i="1" s="1"/>
  <c r="N28" i="1" s="1"/>
  <c r="J28" i="1"/>
  <c r="K28" i="1" s="1"/>
  <c r="I28" i="1"/>
  <c r="F28" i="1"/>
  <c r="L27" i="1"/>
  <c r="M27" i="1" s="1"/>
  <c r="N27" i="1" s="1"/>
  <c r="J27" i="1"/>
  <c r="K27" i="1" s="1"/>
  <c r="I27" i="1"/>
  <c r="F27" i="1"/>
  <c r="L26" i="1"/>
  <c r="M26" i="1" s="1"/>
  <c r="N26" i="1" s="1"/>
  <c r="J26" i="1"/>
  <c r="K26" i="1" s="1"/>
  <c r="I26" i="1"/>
  <c r="F26" i="1"/>
  <c r="L25" i="1"/>
  <c r="M25" i="1" s="1"/>
  <c r="N25" i="1" s="1"/>
  <c r="J25" i="1"/>
  <c r="K25" i="1" s="1"/>
  <c r="I25" i="1"/>
  <c r="F25" i="1"/>
  <c r="L24" i="1"/>
  <c r="M24" i="1" s="1"/>
  <c r="N24" i="1" s="1"/>
  <c r="J24" i="1"/>
  <c r="K24" i="1" s="1"/>
  <c r="I24" i="1"/>
  <c r="F24" i="1"/>
  <c r="L23" i="1"/>
  <c r="M23" i="1" s="1"/>
  <c r="N23" i="1" s="1"/>
  <c r="J23" i="1"/>
  <c r="K23" i="1" s="1"/>
  <c r="I23" i="1"/>
  <c r="F23" i="1"/>
  <c r="L22" i="1"/>
  <c r="M22" i="1" s="1"/>
  <c r="N22" i="1" s="1"/>
  <c r="J22" i="1"/>
  <c r="K22" i="1" s="1"/>
  <c r="I22" i="1"/>
  <c r="F22" i="1"/>
  <c r="L21" i="1"/>
  <c r="M21" i="1" s="1"/>
  <c r="N21" i="1" s="1"/>
  <c r="J21" i="1"/>
  <c r="K21" i="1" s="1"/>
  <c r="I21" i="1"/>
  <c r="F21" i="1"/>
  <c r="L20" i="1"/>
  <c r="M20" i="1" s="1"/>
  <c r="N20" i="1" s="1"/>
  <c r="J20" i="1"/>
  <c r="K20" i="1" s="1"/>
  <c r="I20" i="1"/>
  <c r="F20" i="1"/>
  <c r="L19" i="1"/>
  <c r="O19" i="1" s="1"/>
  <c r="J19" i="1"/>
  <c r="K19" i="1" s="1"/>
  <c r="I19" i="1"/>
  <c r="F19" i="1"/>
  <c r="L18" i="1"/>
  <c r="M18" i="1" s="1"/>
  <c r="N18" i="1" s="1"/>
  <c r="J18" i="1"/>
  <c r="K18" i="1" s="1"/>
  <c r="I18" i="1"/>
  <c r="F18" i="1"/>
  <c r="L17" i="1"/>
  <c r="O17" i="1" s="1"/>
  <c r="J17" i="1"/>
  <c r="K17" i="1" s="1"/>
  <c r="I17" i="1"/>
  <c r="F17" i="1"/>
  <c r="L16" i="1"/>
  <c r="M16" i="1" s="1"/>
  <c r="N16" i="1" s="1"/>
  <c r="J16" i="1"/>
  <c r="K16" i="1" s="1"/>
  <c r="I16" i="1"/>
  <c r="F16" i="1"/>
  <c r="L15" i="1"/>
  <c r="O15" i="1" s="1"/>
  <c r="J15" i="1"/>
  <c r="K15" i="1" s="1"/>
  <c r="I15" i="1"/>
  <c r="F15" i="1"/>
  <c r="L14" i="1"/>
  <c r="M14" i="1" s="1"/>
  <c r="N14" i="1" s="1"/>
  <c r="J14" i="1"/>
  <c r="K14" i="1" s="1"/>
  <c r="I14" i="1"/>
  <c r="F14" i="1"/>
  <c r="L13" i="1"/>
  <c r="M13" i="1" s="1"/>
  <c r="N13" i="1" s="1"/>
  <c r="J13" i="1"/>
  <c r="K13" i="1" s="1"/>
  <c r="I13" i="1"/>
  <c r="F13" i="1"/>
  <c r="O18" i="1" l="1"/>
  <c r="M56" i="1"/>
  <c r="N56" i="1" s="1"/>
  <c r="M68" i="1"/>
  <c r="N68" i="1" s="1"/>
  <c r="M79" i="1"/>
  <c r="N79" i="1" s="1"/>
  <c r="M70" i="1"/>
  <c r="N70" i="1" s="1"/>
  <c r="O54" i="1"/>
  <c r="O72" i="1"/>
  <c r="O27" i="1"/>
  <c r="O66" i="1"/>
  <c r="O14" i="1"/>
  <c r="O30" i="1"/>
  <c r="M88" i="1"/>
  <c r="N88" i="1" s="1"/>
  <c r="M95" i="1"/>
  <c r="N95" i="1" s="1"/>
  <c r="O48" i="1"/>
  <c r="L52" i="1"/>
  <c r="M52" i="1" s="1"/>
  <c r="N52" i="1" s="1"/>
  <c r="M80" i="1"/>
  <c r="N80" i="1" s="1"/>
  <c r="O38" i="1"/>
  <c r="M63" i="1"/>
  <c r="N63" i="1" s="1"/>
  <c r="O64" i="1"/>
  <c r="O97" i="1"/>
  <c r="M74" i="1"/>
  <c r="N74" i="1" s="1"/>
  <c r="O16" i="1"/>
  <c r="M15" i="1"/>
  <c r="N15" i="1" s="1"/>
  <c r="O26" i="1"/>
  <c r="M67" i="1"/>
  <c r="N67" i="1" s="1"/>
  <c r="O40" i="1"/>
  <c r="M43" i="1"/>
  <c r="N43" i="1" s="1"/>
  <c r="M60" i="1"/>
  <c r="N60" i="1" s="1"/>
  <c r="M19" i="1"/>
  <c r="N19" i="1" s="1"/>
  <c r="M31" i="1"/>
  <c r="N31" i="1" s="1"/>
  <c r="M76" i="1"/>
  <c r="N76" i="1" s="1"/>
  <c r="M78" i="1"/>
  <c r="N78" i="1" s="1"/>
  <c r="O24" i="1"/>
  <c r="O22" i="1"/>
  <c r="O34" i="1"/>
  <c r="O51" i="1"/>
  <c r="M59" i="1"/>
  <c r="N59" i="1" s="1"/>
  <c r="O44" i="1"/>
  <c r="O36" i="1"/>
  <c r="M55" i="1"/>
  <c r="N55" i="1" s="1"/>
  <c r="O20" i="1"/>
  <c r="O32" i="1"/>
  <c r="M71" i="1"/>
  <c r="N71" i="1" s="1"/>
  <c r="O23" i="1"/>
  <c r="O35" i="1"/>
  <c r="O52" i="1"/>
  <c r="M98" i="1"/>
  <c r="N98" i="1" s="1"/>
  <c r="O42" i="1"/>
  <c r="O46" i="1"/>
  <c r="O50" i="1"/>
  <c r="L82" i="1"/>
  <c r="O83" i="1"/>
  <c r="O87" i="1"/>
  <c r="O91" i="1"/>
  <c r="M86" i="1"/>
  <c r="N86" i="1" s="1"/>
  <c r="M90" i="1"/>
  <c r="N90" i="1" s="1"/>
  <c r="M33" i="1"/>
  <c r="N33" i="1" s="1"/>
  <c r="L53" i="1"/>
  <c r="O13" i="1"/>
  <c r="O21" i="1"/>
  <c r="O25" i="1"/>
  <c r="O29" i="1"/>
  <c r="O37" i="1"/>
  <c r="O41" i="1"/>
  <c r="O49" i="1"/>
  <c r="M57" i="1"/>
  <c r="N57" i="1" s="1"/>
  <c r="M61" i="1"/>
  <c r="N61" i="1" s="1"/>
  <c r="M65" i="1"/>
  <c r="N65" i="1" s="1"/>
  <c r="M69" i="1"/>
  <c r="N69" i="1" s="1"/>
  <c r="M73" i="1"/>
  <c r="N73" i="1" s="1"/>
  <c r="M77" i="1"/>
  <c r="N77" i="1" s="1"/>
  <c r="M81" i="1"/>
  <c r="N81" i="1" s="1"/>
  <c r="M93" i="1"/>
  <c r="N93" i="1" s="1"/>
  <c r="M96" i="1"/>
  <c r="N96" i="1" s="1"/>
  <c r="M85" i="1"/>
  <c r="N85" i="1" s="1"/>
  <c r="M89" i="1"/>
  <c r="N89" i="1" s="1"/>
  <c r="M17" i="1"/>
  <c r="N17" i="1" s="1"/>
  <c r="O53" i="1" l="1"/>
  <c r="M53" i="1"/>
  <c r="N53" i="1" s="1"/>
  <c r="O82" i="1"/>
  <c r="M82" i="1"/>
  <c r="N82" i="1" s="1"/>
</calcChain>
</file>

<file path=xl/sharedStrings.xml><?xml version="1.0" encoding="utf-8"?>
<sst xmlns="http://schemas.openxmlformats.org/spreadsheetml/2006/main" count="215" uniqueCount="128">
  <si>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</si>
  <si>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</si>
  <si>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</si>
  <si>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</si>
  <si>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</si>
  <si>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</si>
  <si>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</si>
  <si>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</si>
  <si>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</si>
  <si>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</si>
  <si>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</si>
  <si>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</si>
  <si>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</si>
  <si>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</si>
  <si>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</si>
  <si>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</si>
  <si>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</si>
  <si>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</si>
  <si>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</si>
  <si>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</si>
  <si>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</si>
  <si>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</si>
  <si>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</si>
  <si>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</si>
  <si>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</si>
  <si>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</si>
  <si>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</si>
  <si>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</si>
  <si>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</si>
  <si>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</si>
  <si>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Tube well construction  DC/RC Drilling up to 100Mtr. 450 MMØ</t>
  </si>
  <si>
    <t>Mtr.</t>
  </si>
  <si>
    <t>Tube well construction  DC/RC Drilling up to 100Mtr. 500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</si>
  <si>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</si>
  <si>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</si>
  <si>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</si>
  <si>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</si>
  <si>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</si>
  <si>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</si>
  <si>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</si>
  <si>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r>
      <t xml:space="preserve">Lowering of above assembly with welding of parts complete in all respect with all required material, T&amp;P, labour, etc.  Lowering up to 100 Mtr. Deep </t>
    </r>
    <r>
      <rPr>
        <b/>
        <sz val="10"/>
        <rFont val="Times New Roman"/>
        <family val="1"/>
      </rPr>
      <t>150 MMØ MSERW Plane/Slotted Pipe</t>
    </r>
  </si>
  <si>
    <r>
      <t xml:space="preserve">Lowering of above assembly with welding of parts complete in all respect with all required material, T&amp;P, labour, etc.  Lowering up to 100 Mtr. Deep </t>
    </r>
    <r>
      <rPr>
        <b/>
        <sz val="10"/>
        <rFont val="Times New Roman"/>
        <family val="1"/>
      </rPr>
      <t>200 MMØ MSERW Plane/Slotted Pipe</t>
    </r>
  </si>
  <si>
    <r>
      <t xml:space="preserve">Lowering of above assembly with welding of parts complete in all respect with all required material, T&amp;P, labour, etc. Lowering from 101 Mtr. To 200 Mtr. Deep </t>
    </r>
    <r>
      <rPr>
        <b/>
        <sz val="10"/>
        <rFont val="Times New Roman"/>
        <family val="1"/>
      </rPr>
      <t>150 MMØ MSERW Plane/Slotted Pipe</t>
    </r>
  </si>
  <si>
    <t>Supplying and unconsolidated packing of gravel with suitable size</t>
  </si>
  <si>
    <t>Cum</t>
  </si>
  <si>
    <r>
      <t xml:space="preserve">Development of Tube well Transportation, Installation Dismantling of </t>
    </r>
    <r>
      <rPr>
        <b/>
        <sz val="10"/>
        <rFont val="Times New Roman"/>
        <family val="1"/>
      </rPr>
      <t>250/400/600 PSI Compressor</t>
    </r>
  </si>
  <si>
    <r>
      <t xml:space="preserve">Development of Tube well Charges for Development by </t>
    </r>
    <r>
      <rPr>
        <b/>
        <sz val="10"/>
        <rFont val="Times New Roman"/>
        <family val="1"/>
      </rPr>
      <t xml:space="preserve">250 PSI Compressor </t>
    </r>
    <r>
      <rPr>
        <sz val="10"/>
        <rFont val="Times New Roman"/>
        <family val="1"/>
      </rPr>
      <t>per hour</t>
    </r>
  </si>
  <si>
    <t>Hr.</t>
  </si>
  <si>
    <r>
      <t xml:space="preserve">Development of Tube well Transportation, Installation Dismantling of 2 </t>
    </r>
    <r>
      <rPr>
        <b/>
        <sz val="10"/>
        <rFont val="Times New Roman"/>
        <family val="1"/>
      </rPr>
      <t xml:space="preserve">Cusec OP Unit </t>
    </r>
    <r>
      <rPr>
        <sz val="10"/>
        <rFont val="Times New Roman"/>
        <family val="1"/>
      </rPr>
      <t>and Yield test, water test</t>
    </r>
  </si>
  <si>
    <r>
      <t xml:space="preserve">Development of Tube well Charges for Development of TW by 2 </t>
    </r>
    <r>
      <rPr>
        <b/>
        <sz val="10"/>
        <rFont val="Times New Roman"/>
        <family val="1"/>
      </rPr>
      <t>cusec OP Unit</t>
    </r>
  </si>
  <si>
    <t>SITC of Pumping plant including pumps with motors starter, pannel, cable, complete in all respect with all required material T&amp;P labour etc. 5 HP</t>
  </si>
  <si>
    <t>Nos.</t>
  </si>
  <si>
    <t>Pressure Transmitter</t>
  </si>
  <si>
    <t>Extra</t>
  </si>
  <si>
    <t>Check Valve PN 1.0 DPCV  dia 80 mm</t>
  </si>
  <si>
    <t>Dismantling Joint PN 1.0 dia  80 mm</t>
  </si>
  <si>
    <t>SITC of Chain Pulley Blocks 2 Tonne</t>
  </si>
  <si>
    <t>Turbidity &amp; Chlorine analyzer</t>
  </si>
  <si>
    <t>Providing and installation hydrostatic level sensor at all tubewell pumping system including all accessories etc. complete in all respect as per instructions of Engineer ‐in –charge.</t>
  </si>
  <si>
    <t>Stabalizer 10 KVA</t>
  </si>
  <si>
    <t>SITC of  Column pipe of MS pipe  for connecting submersible pumps - 80 mm Dia  size ‐ MS pipe</t>
  </si>
  <si>
    <t>Supply , Installation of chlorinating system with dosing pump 0‐6 LPH capacity with 100 Litres(1w+1s) tanks,valves ,pipes with required acessories (Automatic Dosing System for chemical injection)</t>
  </si>
  <si>
    <t>JOB</t>
  </si>
  <si>
    <t>Internal electrificaton of tube well</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</si>
  <si>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</si>
  <si>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</si>
  <si>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</si>
  <si>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</si>
  <si>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</si>
  <si>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</si>
  <si>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</si>
  <si>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</si>
  <si>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</si>
  <si>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</si>
  <si>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</si>
  <si>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</si>
  <si>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75 Kl 12 M Staging</t>
  </si>
  <si>
    <r>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r>
    <r>
      <rPr>
        <b/>
        <sz val="10"/>
        <rFont val="Times New Roman"/>
        <family val="1"/>
      </rPr>
      <t xml:space="preserve"> ordinary soil</t>
    </r>
  </si>
  <si>
    <t>Cum.</t>
  </si>
  <si>
    <r>
      <t xml:space="preserve">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t>
    </r>
    <r>
      <rPr>
        <b/>
        <sz val="10"/>
        <rFont val="Times New Roman"/>
        <family val="1"/>
      </rPr>
      <t>Mixed soil with Kankar</t>
    </r>
  </si>
  <si>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</si>
  <si>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</si>
  <si>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</si>
  <si>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</si>
  <si>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</si>
  <si>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</si>
  <si>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</si>
  <si>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</si>
  <si>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</si>
  <si>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</si>
  <si>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</si>
  <si>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</si>
  <si>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</si>
  <si>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</si>
  <si>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</si>
  <si>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</si>
  <si>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</si>
  <si>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</si>
  <si>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</si>
  <si>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</si>
  <si>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</si>
  <si>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</si>
  <si>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</si>
  <si>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</si>
  <si>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</si>
  <si>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C.C. Road</t>
  </si>
  <si>
    <t>sqm</t>
  </si>
  <si>
    <t>Reinstatement of the following type of road surface with old and new materials including supply of all materials, labour, T&amp;P etc. required for proper completion of the work as per instructions of Engineer ‐in ‐charge. - C.C. Road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</si>
  <si>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</si>
  <si>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</si>
  <si>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</si>
  <si>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</si>
  <si>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</si>
  <si>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</si>
  <si>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Auto phase reversal unit - 100 Amp rating</t>
  </si>
  <si>
    <t>control  panel for all power equipments with IP 54 protection</t>
  </si>
  <si>
    <t>complete cabling for tubewell inlcuding all power and controlcables of all equipments at pumphouse and OHT</t>
  </si>
  <si>
    <t>Uttar Pradesh Power Corporation Ltd. Electric Connection Charges 25 KVA</t>
  </si>
  <si>
    <t>KVA</t>
  </si>
  <si>
    <t>PV-1 HDPE-63</t>
  </si>
  <si>
    <t>PV-1 HDPE-75</t>
  </si>
  <si>
    <t>PV-1 HDPE-90</t>
  </si>
  <si>
    <t>PV-1 HDPE-110</t>
  </si>
  <si>
    <t>PV-1 HDPE-160</t>
  </si>
  <si>
    <t>PV-1 HDPE-200</t>
  </si>
  <si>
    <t>Tanda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</si>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</sst>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C0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27">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2" fontId="5" fillId="0" borderId="1" xfId="3" applyNumberFormat="1" applyFont="1" applyBorder="1" applyAlignment="1">
      <alignment horizontal="center" vertical="center" shrinkToFit="1"/>
    </xf>
    <xf numFmtId="0" fontId="6" fillId="0" borderId="1" xfId="3" applyFont="1" applyBorder="1" applyAlignment="1">
      <alignment horizontal="left" vertical="center" wrapText="1"/>
    </xf>
    <xf numFmtId="0" fontId="6" fillId="0" borderId="1" xfId="3" applyFont="1" applyBorder="1" applyAlignment="1">
      <alignment horizontal="center" vertical="center" wrapText="1"/>
    </xf>
    <xf numFmtId="164" fontId="6" fillId="0" borderId="1" xfId="4" applyFont="1" applyFill="1" applyBorder="1" applyAlignment="1">
      <alignment horizontal="center" vertical="center"/>
    </xf>
    <xf numFmtId="0" fontId="6" fillId="0" borderId="1" xfId="3" applyFont="1" applyBorder="1" applyAlignment="1">
      <alignment horizontal="center" vertical="center"/>
    </xf>
    <xf numFmtId="0" fontId="0" fillId="0" borderId="1" xfId="0" applyBorder="1" applyAlignment="1">
      <alignment horizontal="center" vertical="center"/>
    </xf>
    <xf numFmtId="9" fontId="0" fillId="0" borderId="1" xfId="0" applyNumberFormat="1" applyBorder="1" applyAlignment="1">
      <alignment horizontal="center" vertical="center"/>
    </xf>
    <xf numFmtId="2" fontId="0" fillId="0" borderId="1" xfId="0" applyNumberFormat="1" applyBorder="1" applyAlignment="1">
      <alignment horizontal="center" vertical="center"/>
    </xf>
    <xf numFmtId="43" fontId="0" fillId="0" borderId="1" xfId="0" applyNumberFormat="1" applyBorder="1" applyAlignment="1">
      <alignment horizontal="center" vertical="center"/>
    </xf>
    <xf numFmtId="2" fontId="6" fillId="0" borderId="1" xfId="3" applyNumberFormat="1" applyFont="1" applyBorder="1" applyAlignment="1">
      <alignment horizontal="center" vertical="center"/>
    </xf>
    <xf numFmtId="1" fontId="6" fillId="0" borderId="1" xfId="3" applyNumberFormat="1" applyFont="1" applyBorder="1" applyAlignment="1">
      <alignment horizontal="center" vertical="center"/>
    </xf>
    <xf numFmtId="2" fontId="6" fillId="0" borderId="1" xfId="3" applyNumberFormat="1" applyFont="1" applyBorder="1" applyAlignment="1">
      <alignment horizontal="right" vertical="center"/>
    </xf>
    <xf numFmtId="0" fontId="0" fillId="3" borderId="1" xfId="0" applyFill="1" applyBorder="1" applyAlignment="1">
      <alignment horizontal="center" vertical="center"/>
    </xf>
    <xf numFmtId="0" fontId="6" fillId="0" borderId="1" xfId="3" applyFont="1" applyBorder="1" applyAlignment="1">
      <alignment horizontal="left" vertical="justify" wrapText="1"/>
    </xf>
    <xf numFmtId="0" fontId="5" fillId="0" borderId="1" xfId="3" applyFont="1" applyBorder="1" applyAlignment="1">
      <alignment horizontal="left" vertical="center" wrapText="1"/>
    </xf>
    <xf numFmtId="0" fontId="6" fillId="0" borderId="1" xfId="3" applyFont="1" applyBorder="1" applyAlignment="1">
      <alignment horizontal="left" vertical="center"/>
    </xf>
    <xf numFmtId="164" fontId="6" fillId="4" borderId="1" xfId="4" applyFont="1" applyFill="1" applyBorder="1" applyAlignment="1">
      <alignment horizontal="center" vertical="center"/>
    </xf>
    <xf numFmtId="9" fontId="6" fillId="0" borderId="1" xfId="1" applyFont="1" applyBorder="1" applyAlignment="1">
      <alignment horizontal="center" vertical="center"/>
    </xf>
    <xf numFmtId="0" fontId="3" fillId="2" borderId="1" xfId="0" applyFont="1" applyFill="1" applyBorder="1" applyAlignment="1">
      <alignment horizontal="center" vertical="center"/>
    </xf>
    <xf numFmtId="2" fontId="3" fillId="2" borderId="1" xfId="0" applyNumberFormat="1" applyFont="1" applyFill="1" applyBorder="1" applyAlignment="1">
      <alignment horizontal="center" vertical="center"/>
    </xf>
    <xf numFmtId="2" fontId="3"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xf>
  </cellXfs>
  <cellStyles count="5">
    <cellStyle name="Comma 2" xfId="4" xr:uid="{CE908DB2-1C84-482C-860C-8211C2C60CE6}"/>
    <cellStyle name="Normal" xfId="0" builtinId="0"/>
    <cellStyle name="Normal 2" xfId="3" xr:uid="{18487086-29D6-4257-9274-96C4FC1E55CA}"/>
    <cellStyle name="Normal 3" xfId="2" xr:uid="{CB944293-D4C5-4BF0-A690-EBEB1895F241}"/>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88053-AE0A-4FF9-8FB1-3891E4E7427B}">
  <dimension ref="A1:O98"/>
  <sheetViews>
    <sheetView tabSelected="1" workbookViewId="0">
      <selection activeCell="B7" sqref="B7"/>
    </sheetView>
  </sheetViews>
  <sheetFormatPr defaultRowHeight="15" x14ac:dyDescent="0.25"/>
  <cols>
    <col min="1" max="1" width="20" customWidth="1"/>
    <col min="2" max="2" width="27.42578125" customWidth="1"/>
    <col min="4" max="4" width="11.140625" bestFit="1" customWidth="1"/>
    <col min="6" max="6" width="14.140625" bestFit="1" customWidth="1"/>
  </cols>
  <sheetData>
    <row r="1" spans="1:15" x14ac:dyDescent="0.25">
      <c r="A1" s="1" t="s">
        <v>0</v>
      </c>
      <c r="B1" s="2"/>
    </row>
    <row r="2" spans="1:15" x14ac:dyDescent="0.25">
      <c r="A2" s="1" t="s">
        <v>1</v>
      </c>
      <c r="B2" s="1"/>
    </row>
    <row r="3" spans="1:15" x14ac:dyDescent="0.25">
      <c r="A3" s="1" t="s">
        <v>2</v>
      </c>
      <c r="B3" s="1"/>
    </row>
    <row r="4" spans="1:15" x14ac:dyDescent="0.25">
      <c r="A4" s="1" t="s">
        <v>3</v>
      </c>
      <c r="B4" s="1"/>
    </row>
    <row r="5" spans="1:15" x14ac:dyDescent="0.25">
      <c r="A5" s="1" t="s">
        <v>4</v>
      </c>
      <c r="B5" s="1" t="s">
        <v>5</v>
      </c>
    </row>
    <row r="6" spans="1:15" x14ac:dyDescent="0.25">
      <c r="A6" s="1" t="s">
        <v>6</v>
      </c>
      <c r="B6" s="1" t="s">
        <v>125</v>
      </c>
    </row>
    <row r="7" spans="1:15" x14ac:dyDescent="0.25">
      <c r="A7" s="1" t="s">
        <v>7</v>
      </c>
      <c r="B7" s="1" t="s">
        <v>127</v>
      </c>
    </row>
    <row r="8" spans="1:15" x14ac:dyDescent="0.25">
      <c r="A8" s="1" t="s">
        <v>8</v>
      </c>
      <c r="B8" s="1"/>
    </row>
    <row r="9" spans="1:15" ht="30" x14ac:dyDescent="0.25">
      <c r="A9" s="1" t="s">
        <v>9</v>
      </c>
      <c r="B9" s="1"/>
    </row>
    <row r="10" spans="1:15" x14ac:dyDescent="0.25">
      <c r="A10" s="1" t="s">
        <v>10</v>
      </c>
      <c r="B10" s="3"/>
    </row>
    <row r="11" spans="1:15" x14ac:dyDescent="0.25">
      <c r="A11" s="1" t="s">
        <v>126</v>
      </c>
      <c r="B11" s="3" t="s">
        <v>5</v>
      </c>
    </row>
    <row r="12" spans="1:15" ht="63" x14ac:dyDescent="0.25">
      <c r="A12" s="22" t="s">
        <v>11</v>
      </c>
      <c r="B12" s="22" t="s">
        <v>12</v>
      </c>
      <c r="C12" s="22" t="s">
        <v>13</v>
      </c>
      <c r="D12" s="22" t="s">
        <v>14</v>
      </c>
      <c r="E12" s="22" t="s">
        <v>15</v>
      </c>
      <c r="F12" s="23" t="s">
        <v>16</v>
      </c>
      <c r="G12" s="24" t="s">
        <v>17</v>
      </c>
      <c r="H12" s="24" t="s">
        <v>18</v>
      </c>
      <c r="I12" s="24" t="s">
        <v>19</v>
      </c>
      <c r="J12" s="24" t="s">
        <v>20</v>
      </c>
      <c r="K12" s="24" t="s">
        <v>21</v>
      </c>
      <c r="L12" s="24" t="s">
        <v>22</v>
      </c>
      <c r="M12" s="25" t="s">
        <v>23</v>
      </c>
      <c r="N12" s="25" t="s">
        <v>24</v>
      </c>
      <c r="O12" s="26" t="s">
        <v>25</v>
      </c>
    </row>
    <row r="13" spans="1:15" ht="63.75" x14ac:dyDescent="0.25">
      <c r="A13" s="4">
        <v>1.01</v>
      </c>
      <c r="B13" s="5" t="s">
        <v>26</v>
      </c>
      <c r="C13" s="6" t="s">
        <v>27</v>
      </c>
      <c r="D13" s="7">
        <v>156000</v>
      </c>
      <c r="E13" s="8">
        <v>1</v>
      </c>
      <c r="F13" s="7">
        <f>+D13*E13</f>
        <v>156000</v>
      </c>
      <c r="G13" s="16">
        <v>1</v>
      </c>
      <c r="H13" s="10">
        <v>1</v>
      </c>
      <c r="I13" s="7">
        <f t="shared" ref="I13:I76" si="0">+D13*G13*H13</f>
        <v>156000</v>
      </c>
      <c r="J13" s="10">
        <f>100%-H13</f>
        <v>0</v>
      </c>
      <c r="K13" s="7">
        <f t="shared" ref="K13:K76" si="1">+D13*G13*J13</f>
        <v>0</v>
      </c>
      <c r="L13" s="7">
        <f t="shared" ref="L13:L76" si="2">+E13-G13</f>
        <v>0</v>
      </c>
      <c r="M13" s="11">
        <f t="shared" ref="M13:M76" si="3">IF(L13&gt;0,+L13,0)</f>
        <v>0</v>
      </c>
      <c r="N13" s="12">
        <f t="shared" ref="N13:N76" si="4">+M13*D13</f>
        <v>0</v>
      </c>
      <c r="O13" s="11">
        <f t="shared" ref="O13:O76" si="5">IF(L13&lt;0,+L13,0)</f>
        <v>0</v>
      </c>
    </row>
    <row r="14" spans="1:15" ht="127.5" x14ac:dyDescent="0.25">
      <c r="A14" s="4">
        <v>2.0099999999999998</v>
      </c>
      <c r="B14" s="5" t="s">
        <v>28</v>
      </c>
      <c r="C14" s="6" t="s">
        <v>29</v>
      </c>
      <c r="D14" s="7">
        <v>227796.32</v>
      </c>
      <c r="E14" s="8">
        <v>1</v>
      </c>
      <c r="F14" s="7">
        <f>+D14*E14</f>
        <v>227796.32</v>
      </c>
      <c r="G14" s="9"/>
      <c r="H14" s="10"/>
      <c r="I14" s="7">
        <f t="shared" si="0"/>
        <v>0</v>
      </c>
      <c r="J14" s="10">
        <f>100%-H14</f>
        <v>1</v>
      </c>
      <c r="K14" s="7">
        <f t="shared" si="1"/>
        <v>0</v>
      </c>
      <c r="L14" s="7">
        <f t="shared" si="2"/>
        <v>1</v>
      </c>
      <c r="M14" s="11">
        <f t="shared" si="3"/>
        <v>1</v>
      </c>
      <c r="N14" s="12">
        <f t="shared" si="4"/>
        <v>227796.32</v>
      </c>
      <c r="O14" s="11">
        <f t="shared" si="5"/>
        <v>0</v>
      </c>
    </row>
    <row r="15" spans="1:15" ht="25.5" x14ac:dyDescent="0.25">
      <c r="A15" s="4">
        <v>2.0499999999999998</v>
      </c>
      <c r="B15" s="5" t="s">
        <v>30</v>
      </c>
      <c r="C15" s="6" t="s">
        <v>31</v>
      </c>
      <c r="D15" s="7">
        <v>1940.17</v>
      </c>
      <c r="E15" s="8">
        <v>25</v>
      </c>
      <c r="F15" s="7">
        <f t="shared" ref="F15:F83" si="6">+D15*E15</f>
        <v>48504.25</v>
      </c>
      <c r="G15" s="9"/>
      <c r="H15" s="10"/>
      <c r="I15" s="7">
        <f t="shared" si="0"/>
        <v>0</v>
      </c>
      <c r="J15" s="10">
        <f t="shared" ref="J15:J83" si="7">100%-H15</f>
        <v>1</v>
      </c>
      <c r="K15" s="7">
        <f t="shared" si="1"/>
        <v>0</v>
      </c>
      <c r="L15" s="7">
        <f t="shared" si="2"/>
        <v>25</v>
      </c>
      <c r="M15" s="11">
        <f t="shared" si="3"/>
        <v>25</v>
      </c>
      <c r="N15" s="12">
        <f t="shared" si="4"/>
        <v>48504.25</v>
      </c>
      <c r="O15" s="11">
        <f t="shared" si="5"/>
        <v>0</v>
      </c>
    </row>
    <row r="16" spans="1:15" ht="25.5" x14ac:dyDescent="0.25">
      <c r="A16" s="4">
        <v>2.06</v>
      </c>
      <c r="B16" s="5" t="s">
        <v>32</v>
      </c>
      <c r="C16" s="6" t="s">
        <v>31</v>
      </c>
      <c r="D16" s="7">
        <v>2147.42</v>
      </c>
      <c r="E16" s="8">
        <v>75</v>
      </c>
      <c r="F16" s="7">
        <f t="shared" si="6"/>
        <v>161056.5</v>
      </c>
      <c r="G16" s="9"/>
      <c r="H16" s="10"/>
      <c r="I16" s="7">
        <f t="shared" si="0"/>
        <v>0</v>
      </c>
      <c r="J16" s="10">
        <f t="shared" si="7"/>
        <v>1</v>
      </c>
      <c r="K16" s="7">
        <f t="shared" si="1"/>
        <v>0</v>
      </c>
      <c r="L16" s="7">
        <f t="shared" si="2"/>
        <v>75</v>
      </c>
      <c r="M16" s="11">
        <f t="shared" si="3"/>
        <v>75</v>
      </c>
      <c r="N16" s="12">
        <f t="shared" si="4"/>
        <v>161056.5</v>
      </c>
      <c r="O16" s="11">
        <f t="shared" si="5"/>
        <v>0</v>
      </c>
    </row>
    <row r="17" spans="1:15" ht="38.25" x14ac:dyDescent="0.25">
      <c r="A17" s="4">
        <v>2.09</v>
      </c>
      <c r="B17" s="5" t="s">
        <v>33</v>
      </c>
      <c r="C17" s="6" t="s">
        <v>31</v>
      </c>
      <c r="D17" s="7">
        <v>2219.2399999999998</v>
      </c>
      <c r="E17" s="8">
        <v>60</v>
      </c>
      <c r="F17" s="7">
        <f t="shared" si="6"/>
        <v>133154.4</v>
      </c>
      <c r="G17" s="9"/>
      <c r="H17" s="10"/>
      <c r="I17" s="7">
        <f t="shared" si="0"/>
        <v>0</v>
      </c>
      <c r="J17" s="10">
        <f t="shared" si="7"/>
        <v>1</v>
      </c>
      <c r="K17" s="7">
        <f t="shared" si="1"/>
        <v>0</v>
      </c>
      <c r="L17" s="7">
        <f t="shared" si="2"/>
        <v>60</v>
      </c>
      <c r="M17" s="11">
        <f t="shared" si="3"/>
        <v>60</v>
      </c>
      <c r="N17" s="12">
        <f t="shared" si="4"/>
        <v>133154.4</v>
      </c>
      <c r="O17" s="11">
        <f t="shared" si="5"/>
        <v>0</v>
      </c>
    </row>
    <row r="18" spans="1:15" ht="38.25" x14ac:dyDescent="0.25">
      <c r="A18" s="4">
        <v>3.03</v>
      </c>
      <c r="B18" s="5" t="s">
        <v>34</v>
      </c>
      <c r="C18" s="6" t="s">
        <v>31</v>
      </c>
      <c r="D18" s="7">
        <v>1897.72</v>
      </c>
      <c r="E18" s="8">
        <v>73</v>
      </c>
      <c r="F18" s="7">
        <f t="shared" si="6"/>
        <v>138533.56</v>
      </c>
      <c r="G18" s="9"/>
      <c r="H18" s="10"/>
      <c r="I18" s="7">
        <f t="shared" si="0"/>
        <v>0</v>
      </c>
      <c r="J18" s="10">
        <f t="shared" si="7"/>
        <v>1</v>
      </c>
      <c r="K18" s="7">
        <f t="shared" si="1"/>
        <v>0</v>
      </c>
      <c r="L18" s="7">
        <f t="shared" si="2"/>
        <v>73</v>
      </c>
      <c r="M18" s="11">
        <f t="shared" si="3"/>
        <v>73</v>
      </c>
      <c r="N18" s="12">
        <f t="shared" si="4"/>
        <v>138533.56</v>
      </c>
      <c r="O18" s="11">
        <f t="shared" si="5"/>
        <v>0</v>
      </c>
    </row>
    <row r="19" spans="1:15" ht="38.25" x14ac:dyDescent="0.25">
      <c r="A19" s="4">
        <v>3.04</v>
      </c>
      <c r="B19" s="5" t="s">
        <v>35</v>
      </c>
      <c r="C19" s="6" t="s">
        <v>31</v>
      </c>
      <c r="D19" s="7">
        <v>2546.94</v>
      </c>
      <c r="E19" s="8">
        <v>60</v>
      </c>
      <c r="F19" s="7">
        <f t="shared" si="6"/>
        <v>152816.4</v>
      </c>
      <c r="G19" s="9"/>
      <c r="H19" s="10"/>
      <c r="I19" s="7">
        <f t="shared" si="0"/>
        <v>0</v>
      </c>
      <c r="J19" s="10">
        <f t="shared" si="7"/>
        <v>1</v>
      </c>
      <c r="K19" s="7">
        <f t="shared" si="1"/>
        <v>0</v>
      </c>
      <c r="L19" s="7">
        <f t="shared" si="2"/>
        <v>60</v>
      </c>
      <c r="M19" s="11">
        <f t="shared" si="3"/>
        <v>60</v>
      </c>
      <c r="N19" s="12">
        <f t="shared" si="4"/>
        <v>152816.4</v>
      </c>
      <c r="O19" s="11">
        <f t="shared" si="5"/>
        <v>0</v>
      </c>
    </row>
    <row r="20" spans="1:15" ht="38.25" x14ac:dyDescent="0.25">
      <c r="A20" s="4">
        <v>3.08</v>
      </c>
      <c r="B20" s="5" t="s">
        <v>36</v>
      </c>
      <c r="C20" s="6" t="s">
        <v>31</v>
      </c>
      <c r="D20" s="7">
        <v>2796.64</v>
      </c>
      <c r="E20" s="8">
        <v>12</v>
      </c>
      <c r="F20" s="7">
        <f t="shared" si="6"/>
        <v>33559.68</v>
      </c>
      <c r="G20" s="9"/>
      <c r="H20" s="10"/>
      <c r="I20" s="7">
        <f t="shared" si="0"/>
        <v>0</v>
      </c>
      <c r="J20" s="10">
        <f t="shared" si="7"/>
        <v>1</v>
      </c>
      <c r="K20" s="7">
        <f t="shared" si="1"/>
        <v>0</v>
      </c>
      <c r="L20" s="7">
        <f t="shared" si="2"/>
        <v>12</v>
      </c>
      <c r="M20" s="11">
        <f t="shared" si="3"/>
        <v>12</v>
      </c>
      <c r="N20" s="12">
        <f t="shared" si="4"/>
        <v>33559.68</v>
      </c>
      <c r="O20" s="11">
        <f t="shared" si="5"/>
        <v>0</v>
      </c>
    </row>
    <row r="21" spans="1:15" ht="38.25" x14ac:dyDescent="0.25">
      <c r="A21" s="4">
        <v>3.11</v>
      </c>
      <c r="B21" s="5" t="s">
        <v>37</v>
      </c>
      <c r="C21" s="6" t="s">
        <v>27</v>
      </c>
      <c r="D21" s="7">
        <v>32256.25</v>
      </c>
      <c r="E21" s="8">
        <v>1</v>
      </c>
      <c r="F21" s="7">
        <f t="shared" si="6"/>
        <v>32256.25</v>
      </c>
      <c r="G21" s="9"/>
      <c r="H21" s="10"/>
      <c r="I21" s="7">
        <f t="shared" si="0"/>
        <v>0</v>
      </c>
      <c r="J21" s="10">
        <f t="shared" si="7"/>
        <v>1</v>
      </c>
      <c r="K21" s="7">
        <f t="shared" si="1"/>
        <v>0</v>
      </c>
      <c r="L21" s="7">
        <f t="shared" si="2"/>
        <v>1</v>
      </c>
      <c r="M21" s="11">
        <f t="shared" si="3"/>
        <v>1</v>
      </c>
      <c r="N21" s="12">
        <f t="shared" si="4"/>
        <v>32256.25</v>
      </c>
      <c r="O21" s="11">
        <f t="shared" si="5"/>
        <v>0</v>
      </c>
    </row>
    <row r="22" spans="1:15" ht="25.5" x14ac:dyDescent="0.25">
      <c r="A22" s="4">
        <v>3.12</v>
      </c>
      <c r="B22" s="5" t="s">
        <v>38</v>
      </c>
      <c r="C22" s="6" t="s">
        <v>39</v>
      </c>
      <c r="D22" s="7">
        <v>471.11</v>
      </c>
      <c r="E22" s="8">
        <v>133</v>
      </c>
      <c r="F22" s="7">
        <f t="shared" si="6"/>
        <v>62657.630000000005</v>
      </c>
      <c r="G22" s="9"/>
      <c r="H22" s="10"/>
      <c r="I22" s="7">
        <f t="shared" si="0"/>
        <v>0</v>
      </c>
      <c r="J22" s="10">
        <f t="shared" si="7"/>
        <v>1</v>
      </c>
      <c r="K22" s="7">
        <f t="shared" si="1"/>
        <v>0</v>
      </c>
      <c r="L22" s="7">
        <f t="shared" si="2"/>
        <v>133</v>
      </c>
      <c r="M22" s="11">
        <f t="shared" si="3"/>
        <v>133</v>
      </c>
      <c r="N22" s="12">
        <f t="shared" si="4"/>
        <v>62657.630000000005</v>
      </c>
      <c r="O22" s="11">
        <f t="shared" si="5"/>
        <v>0</v>
      </c>
    </row>
    <row r="23" spans="1:15" ht="76.5" x14ac:dyDescent="0.25">
      <c r="A23" s="4">
        <v>4.03</v>
      </c>
      <c r="B23" s="5" t="s">
        <v>40</v>
      </c>
      <c r="C23" s="6" t="s">
        <v>31</v>
      </c>
      <c r="D23" s="7">
        <v>375.55</v>
      </c>
      <c r="E23" s="8">
        <v>40</v>
      </c>
      <c r="F23" s="7">
        <f t="shared" si="6"/>
        <v>15022</v>
      </c>
      <c r="G23" s="9"/>
      <c r="H23" s="10"/>
      <c r="I23" s="7">
        <f t="shared" si="0"/>
        <v>0</v>
      </c>
      <c r="J23" s="10">
        <f t="shared" si="7"/>
        <v>1</v>
      </c>
      <c r="K23" s="7">
        <f t="shared" si="1"/>
        <v>0</v>
      </c>
      <c r="L23" s="7">
        <f t="shared" si="2"/>
        <v>40</v>
      </c>
      <c r="M23" s="11">
        <f t="shared" si="3"/>
        <v>40</v>
      </c>
      <c r="N23" s="12">
        <f t="shared" si="4"/>
        <v>15022</v>
      </c>
      <c r="O23" s="11">
        <f t="shared" si="5"/>
        <v>0</v>
      </c>
    </row>
    <row r="24" spans="1:15" ht="76.5" x14ac:dyDescent="0.25">
      <c r="A24" s="4">
        <v>4.04</v>
      </c>
      <c r="B24" s="5" t="s">
        <v>41</v>
      </c>
      <c r="C24" s="6" t="s">
        <v>31</v>
      </c>
      <c r="D24" s="7">
        <v>421.49</v>
      </c>
      <c r="E24" s="8">
        <v>60</v>
      </c>
      <c r="F24" s="7">
        <f t="shared" si="6"/>
        <v>25289.4</v>
      </c>
      <c r="G24" s="9"/>
      <c r="H24" s="10"/>
      <c r="I24" s="7">
        <f t="shared" si="0"/>
        <v>0</v>
      </c>
      <c r="J24" s="10">
        <f t="shared" si="7"/>
        <v>1</v>
      </c>
      <c r="K24" s="7">
        <f t="shared" si="1"/>
        <v>0</v>
      </c>
      <c r="L24" s="7">
        <f t="shared" si="2"/>
        <v>60</v>
      </c>
      <c r="M24" s="11">
        <f t="shared" si="3"/>
        <v>60</v>
      </c>
      <c r="N24" s="12">
        <f t="shared" si="4"/>
        <v>25289.4</v>
      </c>
      <c r="O24" s="11">
        <f t="shared" si="5"/>
        <v>0</v>
      </c>
    </row>
    <row r="25" spans="1:15" ht="89.25" x14ac:dyDescent="0.25">
      <c r="A25" s="4">
        <v>4.07</v>
      </c>
      <c r="B25" s="5" t="s">
        <v>42</v>
      </c>
      <c r="C25" s="6" t="s">
        <v>31</v>
      </c>
      <c r="D25" s="7">
        <v>375.55</v>
      </c>
      <c r="E25" s="8">
        <v>45</v>
      </c>
      <c r="F25" s="7">
        <f t="shared" si="6"/>
        <v>16899.75</v>
      </c>
      <c r="G25" s="9"/>
      <c r="H25" s="10"/>
      <c r="I25" s="7">
        <f t="shared" si="0"/>
        <v>0</v>
      </c>
      <c r="J25" s="10">
        <f t="shared" si="7"/>
        <v>1</v>
      </c>
      <c r="K25" s="7">
        <f t="shared" si="1"/>
        <v>0</v>
      </c>
      <c r="L25" s="7">
        <f t="shared" si="2"/>
        <v>45</v>
      </c>
      <c r="M25" s="11">
        <f t="shared" si="3"/>
        <v>45</v>
      </c>
      <c r="N25" s="12">
        <f t="shared" si="4"/>
        <v>16899.75</v>
      </c>
      <c r="O25" s="11">
        <f t="shared" si="5"/>
        <v>0</v>
      </c>
    </row>
    <row r="26" spans="1:15" ht="38.25" x14ac:dyDescent="0.25">
      <c r="A26" s="4">
        <v>5</v>
      </c>
      <c r="B26" s="5" t="s">
        <v>43</v>
      </c>
      <c r="C26" s="6" t="s">
        <v>44</v>
      </c>
      <c r="D26" s="7">
        <v>7491</v>
      </c>
      <c r="E26" s="13">
        <v>38</v>
      </c>
      <c r="F26" s="7">
        <f t="shared" si="6"/>
        <v>284658</v>
      </c>
      <c r="G26" s="9"/>
      <c r="H26" s="10"/>
      <c r="I26" s="7">
        <f t="shared" si="0"/>
        <v>0</v>
      </c>
      <c r="J26" s="10">
        <f t="shared" si="7"/>
        <v>1</v>
      </c>
      <c r="K26" s="7">
        <f t="shared" si="1"/>
        <v>0</v>
      </c>
      <c r="L26" s="7">
        <f t="shared" si="2"/>
        <v>38</v>
      </c>
      <c r="M26" s="11">
        <f t="shared" si="3"/>
        <v>38</v>
      </c>
      <c r="N26" s="12">
        <f t="shared" si="4"/>
        <v>284658</v>
      </c>
      <c r="O26" s="11">
        <f t="shared" si="5"/>
        <v>0</v>
      </c>
    </row>
    <row r="27" spans="1:15" ht="51" x14ac:dyDescent="0.25">
      <c r="A27" s="4">
        <v>6.03</v>
      </c>
      <c r="B27" s="5" t="s">
        <v>45</v>
      </c>
      <c r="C27" s="6" t="s">
        <v>29</v>
      </c>
      <c r="D27" s="7">
        <v>90651.09</v>
      </c>
      <c r="E27" s="13">
        <v>1</v>
      </c>
      <c r="F27" s="7">
        <f t="shared" si="6"/>
        <v>90651.09</v>
      </c>
      <c r="G27" s="9"/>
      <c r="H27" s="10"/>
      <c r="I27" s="7">
        <f t="shared" si="0"/>
        <v>0</v>
      </c>
      <c r="J27" s="10">
        <f t="shared" si="7"/>
        <v>1</v>
      </c>
      <c r="K27" s="7">
        <f t="shared" si="1"/>
        <v>0</v>
      </c>
      <c r="L27" s="7">
        <f t="shared" si="2"/>
        <v>1</v>
      </c>
      <c r="M27" s="11">
        <f t="shared" si="3"/>
        <v>1</v>
      </c>
      <c r="N27" s="12">
        <f t="shared" si="4"/>
        <v>90651.09</v>
      </c>
      <c r="O27" s="11">
        <f t="shared" si="5"/>
        <v>0</v>
      </c>
    </row>
    <row r="28" spans="1:15" ht="38.25" x14ac:dyDescent="0.25">
      <c r="A28" s="4">
        <v>6.04</v>
      </c>
      <c r="B28" s="5" t="s">
        <v>46</v>
      </c>
      <c r="C28" s="6" t="s">
        <v>47</v>
      </c>
      <c r="D28" s="7">
        <v>3640.63</v>
      </c>
      <c r="E28" s="13">
        <v>35</v>
      </c>
      <c r="F28" s="7">
        <f t="shared" si="6"/>
        <v>127422.05</v>
      </c>
      <c r="G28" s="9"/>
      <c r="H28" s="10"/>
      <c r="I28" s="7">
        <f t="shared" si="0"/>
        <v>0</v>
      </c>
      <c r="J28" s="10">
        <f t="shared" si="7"/>
        <v>1</v>
      </c>
      <c r="K28" s="7">
        <f t="shared" si="1"/>
        <v>0</v>
      </c>
      <c r="L28" s="7">
        <f t="shared" si="2"/>
        <v>35</v>
      </c>
      <c r="M28" s="11">
        <f t="shared" si="3"/>
        <v>35</v>
      </c>
      <c r="N28" s="12">
        <f t="shared" si="4"/>
        <v>127422.05</v>
      </c>
      <c r="O28" s="11">
        <f t="shared" si="5"/>
        <v>0</v>
      </c>
    </row>
    <row r="29" spans="1:15" ht="51" x14ac:dyDescent="0.25">
      <c r="A29" s="4">
        <v>6.12</v>
      </c>
      <c r="B29" s="5" t="s">
        <v>48</v>
      </c>
      <c r="C29" s="6" t="s">
        <v>29</v>
      </c>
      <c r="D29" s="7">
        <v>120170.62</v>
      </c>
      <c r="E29" s="13">
        <v>1</v>
      </c>
      <c r="F29" s="7">
        <f t="shared" si="6"/>
        <v>120170.62</v>
      </c>
      <c r="G29" s="9"/>
      <c r="H29" s="10"/>
      <c r="I29" s="7">
        <f t="shared" si="0"/>
        <v>0</v>
      </c>
      <c r="J29" s="10">
        <f t="shared" si="7"/>
        <v>1</v>
      </c>
      <c r="K29" s="7">
        <f t="shared" si="1"/>
        <v>0</v>
      </c>
      <c r="L29" s="7">
        <f t="shared" si="2"/>
        <v>1</v>
      </c>
      <c r="M29" s="11">
        <f t="shared" si="3"/>
        <v>1</v>
      </c>
      <c r="N29" s="12">
        <f t="shared" si="4"/>
        <v>120170.62</v>
      </c>
      <c r="O29" s="11">
        <f t="shared" si="5"/>
        <v>0</v>
      </c>
    </row>
    <row r="30" spans="1:15" ht="38.25" x14ac:dyDescent="0.25">
      <c r="A30" s="4">
        <v>6.13</v>
      </c>
      <c r="B30" s="5" t="s">
        <v>49</v>
      </c>
      <c r="C30" s="6" t="s">
        <v>47</v>
      </c>
      <c r="D30" s="7">
        <v>1306.43</v>
      </c>
      <c r="E30" s="13">
        <v>70</v>
      </c>
      <c r="F30" s="7">
        <f t="shared" si="6"/>
        <v>91450.1</v>
      </c>
      <c r="G30" s="9"/>
      <c r="H30" s="10"/>
      <c r="I30" s="7">
        <f t="shared" si="0"/>
        <v>0</v>
      </c>
      <c r="J30" s="10">
        <f t="shared" si="7"/>
        <v>1</v>
      </c>
      <c r="K30" s="7">
        <f t="shared" si="1"/>
        <v>0</v>
      </c>
      <c r="L30" s="7">
        <f t="shared" si="2"/>
        <v>70</v>
      </c>
      <c r="M30" s="11">
        <f t="shared" si="3"/>
        <v>70</v>
      </c>
      <c r="N30" s="12">
        <f t="shared" si="4"/>
        <v>91450.1</v>
      </c>
      <c r="O30" s="11">
        <f t="shared" si="5"/>
        <v>0</v>
      </c>
    </row>
    <row r="31" spans="1:15" ht="63.75" x14ac:dyDescent="0.25">
      <c r="A31" s="4">
        <v>7.04</v>
      </c>
      <c r="B31" s="5" t="s">
        <v>50</v>
      </c>
      <c r="C31" s="6" t="s">
        <v>51</v>
      </c>
      <c r="D31" s="7">
        <v>64959.9</v>
      </c>
      <c r="E31" s="14">
        <v>1</v>
      </c>
      <c r="F31" s="7">
        <f t="shared" si="6"/>
        <v>64959.9</v>
      </c>
      <c r="G31" s="9"/>
      <c r="H31" s="10"/>
      <c r="I31" s="7">
        <f t="shared" si="0"/>
        <v>0</v>
      </c>
      <c r="J31" s="10">
        <f t="shared" si="7"/>
        <v>1</v>
      </c>
      <c r="K31" s="7">
        <f t="shared" si="1"/>
        <v>0</v>
      </c>
      <c r="L31" s="7">
        <f t="shared" si="2"/>
        <v>1</v>
      </c>
      <c r="M31" s="11">
        <f t="shared" si="3"/>
        <v>1</v>
      </c>
      <c r="N31" s="12">
        <f t="shared" si="4"/>
        <v>64959.9</v>
      </c>
      <c r="O31" s="11">
        <f t="shared" si="5"/>
        <v>0</v>
      </c>
    </row>
    <row r="32" spans="1:15" x14ac:dyDescent="0.25">
      <c r="A32" s="4">
        <v>8</v>
      </c>
      <c r="B32" s="5" t="s">
        <v>52</v>
      </c>
      <c r="C32" s="6" t="s">
        <v>51</v>
      </c>
      <c r="D32" s="7">
        <v>43068.26</v>
      </c>
      <c r="E32" s="8">
        <v>1</v>
      </c>
      <c r="F32" s="7">
        <f t="shared" si="6"/>
        <v>43068.26</v>
      </c>
      <c r="G32" s="9"/>
      <c r="H32" s="10"/>
      <c r="I32" s="7">
        <f t="shared" si="0"/>
        <v>0</v>
      </c>
      <c r="J32" s="10">
        <f t="shared" si="7"/>
        <v>1</v>
      </c>
      <c r="K32" s="7">
        <f t="shared" si="1"/>
        <v>0</v>
      </c>
      <c r="L32" s="7">
        <f t="shared" si="2"/>
        <v>1</v>
      </c>
      <c r="M32" s="11">
        <f t="shared" si="3"/>
        <v>1</v>
      </c>
      <c r="N32" s="12">
        <f t="shared" si="4"/>
        <v>43068.26</v>
      </c>
      <c r="O32" s="11">
        <f t="shared" si="5"/>
        <v>0</v>
      </c>
    </row>
    <row r="33" spans="1:15" ht="25.5" x14ac:dyDescent="0.25">
      <c r="A33" s="4" t="s">
        <v>53</v>
      </c>
      <c r="B33" s="5" t="s">
        <v>54</v>
      </c>
      <c r="C33" s="6" t="s">
        <v>51</v>
      </c>
      <c r="D33" s="15">
        <v>18047.349999999999</v>
      </c>
      <c r="E33" s="14">
        <v>1</v>
      </c>
      <c r="F33" s="7">
        <f t="shared" si="6"/>
        <v>18047.349999999999</v>
      </c>
      <c r="G33" s="9"/>
      <c r="H33" s="10"/>
      <c r="I33" s="7">
        <f t="shared" si="0"/>
        <v>0</v>
      </c>
      <c r="J33" s="10">
        <f t="shared" si="7"/>
        <v>1</v>
      </c>
      <c r="K33" s="7">
        <f t="shared" si="1"/>
        <v>0</v>
      </c>
      <c r="L33" s="7">
        <f t="shared" si="2"/>
        <v>1</v>
      </c>
      <c r="M33" s="11">
        <f t="shared" si="3"/>
        <v>1</v>
      </c>
      <c r="N33" s="12">
        <f t="shared" si="4"/>
        <v>18047.349999999999</v>
      </c>
      <c r="O33" s="11">
        <f t="shared" si="5"/>
        <v>0</v>
      </c>
    </row>
    <row r="34" spans="1:15" ht="25.5" x14ac:dyDescent="0.25">
      <c r="A34" s="4" t="s">
        <v>53</v>
      </c>
      <c r="B34" s="5" t="s">
        <v>55</v>
      </c>
      <c r="C34" s="6" t="s">
        <v>51</v>
      </c>
      <c r="D34" s="15">
        <v>3247.35</v>
      </c>
      <c r="E34" s="14">
        <v>4</v>
      </c>
      <c r="F34" s="7">
        <f t="shared" si="6"/>
        <v>12989.4</v>
      </c>
      <c r="G34" s="9"/>
      <c r="H34" s="10"/>
      <c r="I34" s="7">
        <f t="shared" si="0"/>
        <v>0</v>
      </c>
      <c r="J34" s="10">
        <f t="shared" si="7"/>
        <v>1</v>
      </c>
      <c r="K34" s="7">
        <f t="shared" si="1"/>
        <v>0</v>
      </c>
      <c r="L34" s="7">
        <f t="shared" si="2"/>
        <v>4</v>
      </c>
      <c r="M34" s="11">
        <f t="shared" si="3"/>
        <v>4</v>
      </c>
      <c r="N34" s="12">
        <f t="shared" si="4"/>
        <v>12989.4</v>
      </c>
      <c r="O34" s="11">
        <f t="shared" si="5"/>
        <v>0</v>
      </c>
    </row>
    <row r="35" spans="1:15" ht="25.5" x14ac:dyDescent="0.25">
      <c r="A35" s="4">
        <v>9.11</v>
      </c>
      <c r="B35" s="5" t="s">
        <v>56</v>
      </c>
      <c r="C35" s="6" t="s">
        <v>51</v>
      </c>
      <c r="D35" s="7">
        <v>58362.38</v>
      </c>
      <c r="E35" s="14">
        <v>1</v>
      </c>
      <c r="F35" s="7">
        <f t="shared" si="6"/>
        <v>58362.38</v>
      </c>
      <c r="G35" s="9"/>
      <c r="H35" s="10"/>
      <c r="I35" s="7">
        <f t="shared" si="0"/>
        <v>0</v>
      </c>
      <c r="J35" s="10">
        <f t="shared" si="7"/>
        <v>1</v>
      </c>
      <c r="K35" s="7">
        <f t="shared" si="1"/>
        <v>0</v>
      </c>
      <c r="L35" s="7">
        <f t="shared" si="2"/>
        <v>1</v>
      </c>
      <c r="M35" s="11">
        <f t="shared" si="3"/>
        <v>1</v>
      </c>
      <c r="N35" s="12">
        <f t="shared" si="4"/>
        <v>58362.38</v>
      </c>
      <c r="O35" s="11">
        <f t="shared" si="5"/>
        <v>0</v>
      </c>
    </row>
    <row r="36" spans="1:15" x14ac:dyDescent="0.25">
      <c r="A36" s="4">
        <v>10</v>
      </c>
      <c r="B36" s="5" t="s">
        <v>57</v>
      </c>
      <c r="C36" s="6" t="s">
        <v>51</v>
      </c>
      <c r="D36" s="7">
        <v>272672.40000000002</v>
      </c>
      <c r="E36" s="8">
        <v>1</v>
      </c>
      <c r="F36" s="7">
        <f t="shared" si="6"/>
        <v>272672.40000000002</v>
      </c>
      <c r="G36" s="9"/>
      <c r="H36" s="10"/>
      <c r="I36" s="7">
        <f t="shared" si="0"/>
        <v>0</v>
      </c>
      <c r="J36" s="10">
        <f t="shared" si="7"/>
        <v>1</v>
      </c>
      <c r="K36" s="7">
        <f t="shared" si="1"/>
        <v>0</v>
      </c>
      <c r="L36" s="7">
        <f t="shared" si="2"/>
        <v>1</v>
      </c>
      <c r="M36" s="11">
        <f t="shared" si="3"/>
        <v>1</v>
      </c>
      <c r="N36" s="12">
        <f t="shared" si="4"/>
        <v>272672.40000000002</v>
      </c>
      <c r="O36" s="11">
        <f t="shared" si="5"/>
        <v>0</v>
      </c>
    </row>
    <row r="37" spans="1:15" ht="89.25" x14ac:dyDescent="0.25">
      <c r="A37" s="4">
        <v>11</v>
      </c>
      <c r="B37" s="5" t="s">
        <v>58</v>
      </c>
      <c r="C37" s="6" t="s">
        <v>51</v>
      </c>
      <c r="D37" s="7">
        <v>125848.8</v>
      </c>
      <c r="E37" s="8">
        <v>1</v>
      </c>
      <c r="F37" s="7">
        <f t="shared" si="6"/>
        <v>125848.8</v>
      </c>
      <c r="G37" s="9"/>
      <c r="H37" s="10"/>
      <c r="I37" s="7">
        <f t="shared" si="0"/>
        <v>0</v>
      </c>
      <c r="J37" s="10">
        <f t="shared" si="7"/>
        <v>1</v>
      </c>
      <c r="K37" s="7">
        <f t="shared" si="1"/>
        <v>0</v>
      </c>
      <c r="L37" s="7">
        <f t="shared" si="2"/>
        <v>1</v>
      </c>
      <c r="M37" s="11">
        <f t="shared" si="3"/>
        <v>1</v>
      </c>
      <c r="N37" s="12">
        <f t="shared" si="4"/>
        <v>125848.8</v>
      </c>
      <c r="O37" s="11">
        <f t="shared" si="5"/>
        <v>0</v>
      </c>
    </row>
    <row r="38" spans="1:15" x14ac:dyDescent="0.25">
      <c r="A38" s="4">
        <v>12.04</v>
      </c>
      <c r="B38" s="5" t="s">
        <v>59</v>
      </c>
      <c r="C38" s="6" t="s">
        <v>51</v>
      </c>
      <c r="D38" s="7">
        <v>127624.45</v>
      </c>
      <c r="E38" s="8">
        <v>1</v>
      </c>
      <c r="F38" s="7">
        <f t="shared" si="6"/>
        <v>127624.45</v>
      </c>
      <c r="G38" s="9"/>
      <c r="H38" s="10"/>
      <c r="I38" s="7">
        <f t="shared" si="0"/>
        <v>0</v>
      </c>
      <c r="J38" s="10">
        <f t="shared" si="7"/>
        <v>1</v>
      </c>
      <c r="K38" s="7">
        <f t="shared" si="1"/>
        <v>0</v>
      </c>
      <c r="L38" s="7">
        <f t="shared" si="2"/>
        <v>1</v>
      </c>
      <c r="M38" s="11">
        <f t="shared" si="3"/>
        <v>1</v>
      </c>
      <c r="N38" s="12">
        <f t="shared" si="4"/>
        <v>127624.45</v>
      </c>
      <c r="O38" s="11">
        <f t="shared" si="5"/>
        <v>0</v>
      </c>
    </row>
    <row r="39" spans="1:15" ht="38.25" x14ac:dyDescent="0.25">
      <c r="A39" s="4">
        <v>13.05</v>
      </c>
      <c r="B39" s="5" t="s">
        <v>60</v>
      </c>
      <c r="C39" s="6" t="s">
        <v>31</v>
      </c>
      <c r="D39" s="7">
        <v>1398.32</v>
      </c>
      <c r="E39" s="14">
        <v>33</v>
      </c>
      <c r="F39" s="7">
        <f t="shared" si="6"/>
        <v>46144.56</v>
      </c>
      <c r="G39" s="9"/>
      <c r="H39" s="10"/>
      <c r="I39" s="7">
        <f t="shared" si="0"/>
        <v>0</v>
      </c>
      <c r="J39" s="10">
        <f t="shared" si="7"/>
        <v>1</v>
      </c>
      <c r="K39" s="7">
        <f t="shared" si="1"/>
        <v>0</v>
      </c>
      <c r="L39" s="7">
        <f t="shared" si="2"/>
        <v>33</v>
      </c>
      <c r="M39" s="11">
        <f t="shared" si="3"/>
        <v>33</v>
      </c>
      <c r="N39" s="12">
        <f t="shared" si="4"/>
        <v>46144.56</v>
      </c>
      <c r="O39" s="11">
        <f t="shared" si="5"/>
        <v>0</v>
      </c>
    </row>
    <row r="40" spans="1:15" ht="89.25" x14ac:dyDescent="0.25">
      <c r="A40" s="4">
        <v>14</v>
      </c>
      <c r="B40" s="5" t="s">
        <v>61</v>
      </c>
      <c r="C40" s="6" t="s">
        <v>62</v>
      </c>
      <c r="D40" s="7">
        <v>111865.60000000001</v>
      </c>
      <c r="E40" s="8">
        <v>1</v>
      </c>
      <c r="F40" s="7">
        <f t="shared" si="6"/>
        <v>111865.60000000001</v>
      </c>
      <c r="G40" s="9"/>
      <c r="H40" s="10"/>
      <c r="I40" s="7">
        <f t="shared" si="0"/>
        <v>0</v>
      </c>
      <c r="J40" s="10">
        <f t="shared" si="7"/>
        <v>1</v>
      </c>
      <c r="K40" s="7">
        <f t="shared" si="1"/>
        <v>0</v>
      </c>
      <c r="L40" s="7">
        <f t="shared" si="2"/>
        <v>1</v>
      </c>
      <c r="M40" s="11">
        <f t="shared" si="3"/>
        <v>1</v>
      </c>
      <c r="N40" s="12">
        <f t="shared" si="4"/>
        <v>111865.60000000001</v>
      </c>
      <c r="O40" s="11">
        <f t="shared" si="5"/>
        <v>0</v>
      </c>
    </row>
    <row r="41" spans="1:15" x14ac:dyDescent="0.25">
      <c r="A41" s="4">
        <v>19</v>
      </c>
      <c r="B41" s="5" t="s">
        <v>63</v>
      </c>
      <c r="C41" s="6" t="s">
        <v>27</v>
      </c>
      <c r="D41" s="7">
        <v>19976</v>
      </c>
      <c r="E41" s="8">
        <v>1</v>
      </c>
      <c r="F41" s="7">
        <f t="shared" si="6"/>
        <v>19976</v>
      </c>
      <c r="G41" s="9"/>
      <c r="H41" s="10"/>
      <c r="I41" s="7">
        <f t="shared" si="0"/>
        <v>0</v>
      </c>
      <c r="J41" s="10">
        <f t="shared" si="7"/>
        <v>1</v>
      </c>
      <c r="K41" s="7">
        <f t="shared" si="1"/>
        <v>0</v>
      </c>
      <c r="L41" s="7">
        <f t="shared" si="2"/>
        <v>1</v>
      </c>
      <c r="M41" s="11">
        <f t="shared" si="3"/>
        <v>1</v>
      </c>
      <c r="N41" s="12">
        <f t="shared" si="4"/>
        <v>19976</v>
      </c>
      <c r="O41" s="11">
        <f t="shared" si="5"/>
        <v>0</v>
      </c>
    </row>
    <row r="42" spans="1:15" ht="216.75" x14ac:dyDescent="0.25">
      <c r="A42" s="4">
        <v>21</v>
      </c>
      <c r="B42" s="5" t="s">
        <v>64</v>
      </c>
      <c r="C42" s="6" t="s">
        <v>65</v>
      </c>
      <c r="D42" s="7">
        <v>5693.16</v>
      </c>
      <c r="E42" s="8">
        <v>113.7</v>
      </c>
      <c r="F42" s="7">
        <f t="shared" si="6"/>
        <v>647312.29200000002</v>
      </c>
      <c r="G42" s="9"/>
      <c r="H42" s="10"/>
      <c r="I42" s="7">
        <f t="shared" si="0"/>
        <v>0</v>
      </c>
      <c r="J42" s="10">
        <f t="shared" si="7"/>
        <v>1</v>
      </c>
      <c r="K42" s="7">
        <f t="shared" si="1"/>
        <v>0</v>
      </c>
      <c r="L42" s="7">
        <f t="shared" si="2"/>
        <v>113.7</v>
      </c>
      <c r="M42" s="11">
        <f t="shared" si="3"/>
        <v>113.7</v>
      </c>
      <c r="N42" s="12">
        <f t="shared" si="4"/>
        <v>647312.29200000002</v>
      </c>
      <c r="O42" s="11">
        <f t="shared" si="5"/>
        <v>0</v>
      </c>
    </row>
    <row r="43" spans="1:15" ht="191.25" x14ac:dyDescent="0.25">
      <c r="A43" s="4">
        <v>22</v>
      </c>
      <c r="B43" s="5" t="s">
        <v>66</v>
      </c>
      <c r="C43" s="6" t="s">
        <v>67</v>
      </c>
      <c r="D43" s="7">
        <v>51937.599999999999</v>
      </c>
      <c r="E43" s="8">
        <v>1</v>
      </c>
      <c r="F43" s="7">
        <f t="shared" si="6"/>
        <v>51937.599999999999</v>
      </c>
      <c r="G43" s="16">
        <v>1</v>
      </c>
      <c r="H43" s="10">
        <v>0.7</v>
      </c>
      <c r="I43" s="7">
        <f t="shared" si="0"/>
        <v>36356.32</v>
      </c>
      <c r="J43" s="10">
        <f t="shared" si="7"/>
        <v>0.30000000000000004</v>
      </c>
      <c r="K43" s="7">
        <f t="shared" si="1"/>
        <v>15581.280000000002</v>
      </c>
      <c r="L43" s="7">
        <f t="shared" si="2"/>
        <v>0</v>
      </c>
      <c r="M43" s="11">
        <f t="shared" si="3"/>
        <v>0</v>
      </c>
      <c r="N43" s="12">
        <f t="shared" si="4"/>
        <v>0</v>
      </c>
      <c r="O43" s="11">
        <f t="shared" si="5"/>
        <v>0</v>
      </c>
    </row>
    <row r="44" spans="1:15" ht="140.25" x14ac:dyDescent="0.25">
      <c r="A44" s="4">
        <v>23</v>
      </c>
      <c r="B44" s="5" t="s">
        <v>68</v>
      </c>
      <c r="C44" s="6" t="s">
        <v>67</v>
      </c>
      <c r="D44" s="7">
        <v>18977.2</v>
      </c>
      <c r="E44" s="8">
        <v>1</v>
      </c>
      <c r="F44" s="7">
        <f t="shared" si="6"/>
        <v>18977.2</v>
      </c>
      <c r="G44" s="16">
        <v>1</v>
      </c>
      <c r="H44" s="10">
        <v>0.7</v>
      </c>
      <c r="I44" s="7">
        <f t="shared" si="0"/>
        <v>13284.039999999999</v>
      </c>
      <c r="J44" s="10">
        <f t="shared" si="7"/>
        <v>0.30000000000000004</v>
      </c>
      <c r="K44" s="7">
        <f t="shared" si="1"/>
        <v>5693.1600000000008</v>
      </c>
      <c r="L44" s="7">
        <f t="shared" si="2"/>
        <v>0</v>
      </c>
      <c r="M44" s="11">
        <f t="shared" si="3"/>
        <v>0</v>
      </c>
      <c r="N44" s="12">
        <f t="shared" si="4"/>
        <v>0</v>
      </c>
      <c r="O44" s="11">
        <f t="shared" si="5"/>
        <v>0</v>
      </c>
    </row>
    <row r="45" spans="1:15" ht="127.5" x14ac:dyDescent="0.25">
      <c r="A45" s="4">
        <v>24</v>
      </c>
      <c r="B45" s="5" t="s">
        <v>69</v>
      </c>
      <c r="C45" s="6" t="s">
        <v>70</v>
      </c>
      <c r="D45" s="7">
        <v>1069.22</v>
      </c>
      <c r="E45" s="8">
        <v>60</v>
      </c>
      <c r="F45" s="7">
        <f t="shared" si="6"/>
        <v>64153.200000000004</v>
      </c>
      <c r="G45" s="9"/>
      <c r="H45" s="10"/>
      <c r="I45" s="7">
        <f t="shared" si="0"/>
        <v>0</v>
      </c>
      <c r="J45" s="10">
        <f t="shared" si="7"/>
        <v>1</v>
      </c>
      <c r="K45" s="7">
        <f t="shared" si="1"/>
        <v>0</v>
      </c>
      <c r="L45" s="7">
        <f t="shared" si="2"/>
        <v>60</v>
      </c>
      <c r="M45" s="11">
        <f t="shared" si="3"/>
        <v>60</v>
      </c>
      <c r="N45" s="12">
        <f t="shared" si="4"/>
        <v>64153.200000000004</v>
      </c>
      <c r="O45" s="11">
        <f t="shared" si="5"/>
        <v>0</v>
      </c>
    </row>
    <row r="46" spans="1:15" ht="76.5" x14ac:dyDescent="0.25">
      <c r="A46" s="4">
        <v>25</v>
      </c>
      <c r="B46" s="5" t="s">
        <v>71</v>
      </c>
      <c r="C46" s="6" t="s">
        <v>44</v>
      </c>
      <c r="D46" s="7">
        <v>2796.64</v>
      </c>
      <c r="E46" s="8">
        <v>18</v>
      </c>
      <c r="F46" s="7">
        <f t="shared" si="6"/>
        <v>50339.519999999997</v>
      </c>
      <c r="G46" s="9"/>
      <c r="H46" s="10"/>
      <c r="I46" s="7">
        <f t="shared" si="0"/>
        <v>0</v>
      </c>
      <c r="J46" s="10">
        <f t="shared" si="7"/>
        <v>1</v>
      </c>
      <c r="K46" s="7">
        <f t="shared" si="1"/>
        <v>0</v>
      </c>
      <c r="L46" s="7">
        <f t="shared" si="2"/>
        <v>18</v>
      </c>
      <c r="M46" s="11">
        <f t="shared" si="3"/>
        <v>18</v>
      </c>
      <c r="N46" s="12">
        <f t="shared" si="4"/>
        <v>50339.519999999997</v>
      </c>
      <c r="O46" s="11">
        <f t="shared" si="5"/>
        <v>0</v>
      </c>
    </row>
    <row r="47" spans="1:15" ht="63.75" x14ac:dyDescent="0.25">
      <c r="A47" s="4">
        <v>26</v>
      </c>
      <c r="B47" s="5" t="s">
        <v>72</v>
      </c>
      <c r="C47" s="6" t="s">
        <v>44</v>
      </c>
      <c r="D47" s="7">
        <v>3025.37</v>
      </c>
      <c r="E47" s="8">
        <v>12</v>
      </c>
      <c r="F47" s="7">
        <f t="shared" si="6"/>
        <v>36304.44</v>
      </c>
      <c r="G47" s="9"/>
      <c r="H47" s="10"/>
      <c r="I47" s="7">
        <f t="shared" si="0"/>
        <v>0</v>
      </c>
      <c r="J47" s="10">
        <f t="shared" si="7"/>
        <v>1</v>
      </c>
      <c r="K47" s="7">
        <f t="shared" si="1"/>
        <v>0</v>
      </c>
      <c r="L47" s="7">
        <f t="shared" si="2"/>
        <v>12</v>
      </c>
      <c r="M47" s="11">
        <f t="shared" si="3"/>
        <v>12</v>
      </c>
      <c r="N47" s="12">
        <f t="shared" si="4"/>
        <v>36304.44</v>
      </c>
      <c r="O47" s="11">
        <f t="shared" si="5"/>
        <v>0</v>
      </c>
    </row>
    <row r="48" spans="1:15" ht="51" x14ac:dyDescent="0.25">
      <c r="A48" s="4">
        <v>28</v>
      </c>
      <c r="B48" s="5" t="s">
        <v>73</v>
      </c>
      <c r="C48" s="6" t="s">
        <v>65</v>
      </c>
      <c r="D48" s="7">
        <v>1605.21</v>
      </c>
      <c r="E48" s="8">
        <v>113.7</v>
      </c>
      <c r="F48" s="7">
        <f t="shared" si="6"/>
        <v>182512.37700000001</v>
      </c>
      <c r="G48" s="9"/>
      <c r="H48" s="10"/>
      <c r="I48" s="7">
        <f t="shared" si="0"/>
        <v>0</v>
      </c>
      <c r="J48" s="10">
        <f t="shared" si="7"/>
        <v>1</v>
      </c>
      <c r="K48" s="7">
        <f t="shared" si="1"/>
        <v>0</v>
      </c>
      <c r="L48" s="7">
        <f t="shared" si="2"/>
        <v>113.7</v>
      </c>
      <c r="M48" s="11">
        <f t="shared" si="3"/>
        <v>113.7</v>
      </c>
      <c r="N48" s="12">
        <f t="shared" si="4"/>
        <v>182512.37700000001</v>
      </c>
      <c r="O48" s="11">
        <f t="shared" si="5"/>
        <v>0</v>
      </c>
    </row>
    <row r="49" spans="1:15" ht="165.75" x14ac:dyDescent="0.25">
      <c r="A49" s="4">
        <v>30</v>
      </c>
      <c r="B49" s="5" t="s">
        <v>74</v>
      </c>
      <c r="C49" s="6" t="s">
        <v>29</v>
      </c>
      <c r="D49" s="7">
        <v>465440.8</v>
      </c>
      <c r="E49" s="8">
        <v>1</v>
      </c>
      <c r="F49" s="7">
        <f t="shared" si="6"/>
        <v>465440.8</v>
      </c>
      <c r="G49" s="9"/>
      <c r="H49" s="10"/>
      <c r="I49" s="7">
        <f t="shared" si="0"/>
        <v>0</v>
      </c>
      <c r="J49" s="10">
        <f t="shared" si="7"/>
        <v>1</v>
      </c>
      <c r="K49" s="7">
        <f t="shared" si="1"/>
        <v>0</v>
      </c>
      <c r="L49" s="7">
        <f t="shared" si="2"/>
        <v>1</v>
      </c>
      <c r="M49" s="11">
        <f t="shared" si="3"/>
        <v>1</v>
      </c>
      <c r="N49" s="12">
        <f t="shared" si="4"/>
        <v>465440.8</v>
      </c>
      <c r="O49" s="11">
        <f t="shared" si="5"/>
        <v>0</v>
      </c>
    </row>
    <row r="50" spans="1:15" ht="153" x14ac:dyDescent="0.25">
      <c r="A50" s="4">
        <v>31</v>
      </c>
      <c r="B50" s="5" t="s">
        <v>75</v>
      </c>
      <c r="C50" s="6" t="s">
        <v>67</v>
      </c>
      <c r="D50" s="7">
        <v>17678.759999999998</v>
      </c>
      <c r="E50" s="14">
        <v>1</v>
      </c>
      <c r="F50" s="7">
        <f t="shared" si="6"/>
        <v>17678.759999999998</v>
      </c>
      <c r="G50" s="9"/>
      <c r="H50" s="10"/>
      <c r="I50" s="7">
        <f t="shared" si="0"/>
        <v>0</v>
      </c>
      <c r="J50" s="10">
        <f t="shared" si="7"/>
        <v>1</v>
      </c>
      <c r="K50" s="7">
        <f t="shared" si="1"/>
        <v>0</v>
      </c>
      <c r="L50" s="7">
        <f t="shared" si="2"/>
        <v>1</v>
      </c>
      <c r="M50" s="11">
        <f t="shared" si="3"/>
        <v>1</v>
      </c>
      <c r="N50" s="12">
        <f t="shared" si="4"/>
        <v>17678.759999999998</v>
      </c>
      <c r="O50" s="11">
        <f t="shared" si="5"/>
        <v>0</v>
      </c>
    </row>
    <row r="51" spans="1:15" ht="409.5" x14ac:dyDescent="0.25">
      <c r="A51" s="4">
        <v>32.04</v>
      </c>
      <c r="B51" s="5" t="s">
        <v>76</v>
      </c>
      <c r="C51" s="6" t="s">
        <v>29</v>
      </c>
      <c r="D51" s="7">
        <v>2239809</v>
      </c>
      <c r="E51" s="8">
        <v>1</v>
      </c>
      <c r="F51" s="7">
        <f t="shared" si="6"/>
        <v>2239809</v>
      </c>
      <c r="G51" s="16">
        <v>1</v>
      </c>
      <c r="H51" s="10">
        <v>0.05</v>
      </c>
      <c r="I51" s="7">
        <f t="shared" si="0"/>
        <v>111990.45000000001</v>
      </c>
      <c r="J51" s="10">
        <f t="shared" si="7"/>
        <v>0.95</v>
      </c>
      <c r="K51" s="7">
        <f t="shared" si="1"/>
        <v>2127818.5499999998</v>
      </c>
      <c r="L51" s="7">
        <f t="shared" si="2"/>
        <v>0</v>
      </c>
      <c r="M51" s="11">
        <f t="shared" si="3"/>
        <v>0</v>
      </c>
      <c r="N51" s="12">
        <f t="shared" si="4"/>
        <v>0</v>
      </c>
      <c r="O51" s="11">
        <f t="shared" si="5"/>
        <v>0</v>
      </c>
    </row>
    <row r="52" spans="1:15" ht="165.75" x14ac:dyDescent="0.25">
      <c r="A52" s="4">
        <v>34</v>
      </c>
      <c r="B52" s="5" t="s">
        <v>77</v>
      </c>
      <c r="C52" s="6" t="s">
        <v>78</v>
      </c>
      <c r="D52" s="7">
        <v>199.55</v>
      </c>
      <c r="E52" s="7">
        <f>25.88+528.08+26.13+109.22+71.21+73.01+63.18+75.3+401.51+604.9+0.02</f>
        <v>1978.44</v>
      </c>
      <c r="F52" s="7">
        <f t="shared" si="6"/>
        <v>394797.70200000005</v>
      </c>
      <c r="G52" s="16">
        <v>533.35500000000002</v>
      </c>
      <c r="H52" s="10">
        <v>1</v>
      </c>
      <c r="I52" s="7">
        <f t="shared" si="0"/>
        <v>106430.99025</v>
      </c>
      <c r="J52" s="10">
        <f t="shared" si="7"/>
        <v>0</v>
      </c>
      <c r="K52" s="7">
        <f t="shared" si="1"/>
        <v>0</v>
      </c>
      <c r="L52" s="7">
        <f t="shared" si="2"/>
        <v>1445.085</v>
      </c>
      <c r="M52" s="11">
        <f t="shared" si="3"/>
        <v>1445.085</v>
      </c>
      <c r="N52" s="12">
        <f t="shared" si="4"/>
        <v>288366.71175000002</v>
      </c>
      <c r="O52" s="11">
        <f t="shared" si="5"/>
        <v>0</v>
      </c>
    </row>
    <row r="53" spans="1:15" ht="165.75" x14ac:dyDescent="0.25">
      <c r="A53" s="4">
        <v>35</v>
      </c>
      <c r="B53" s="5" t="s">
        <v>79</v>
      </c>
      <c r="C53" s="6" t="s">
        <v>78</v>
      </c>
      <c r="D53" s="7">
        <v>231.91</v>
      </c>
      <c r="E53" s="7">
        <f>231.04+9.8+40.96+25.81+26.47+21.72+25.88+133+200.37</f>
        <v>715.05000000000007</v>
      </c>
      <c r="F53" s="7">
        <f t="shared" si="6"/>
        <v>165827.24550000002</v>
      </c>
      <c r="G53" s="16">
        <v>80.626999999999995</v>
      </c>
      <c r="H53" s="10">
        <v>1</v>
      </c>
      <c r="I53" s="7">
        <f t="shared" si="0"/>
        <v>18698.207569999999</v>
      </c>
      <c r="J53" s="10">
        <f t="shared" si="7"/>
        <v>0</v>
      </c>
      <c r="K53" s="7">
        <f t="shared" si="1"/>
        <v>0</v>
      </c>
      <c r="L53" s="7">
        <f t="shared" si="2"/>
        <v>634.42300000000012</v>
      </c>
      <c r="M53" s="11">
        <f t="shared" si="3"/>
        <v>634.42300000000012</v>
      </c>
      <c r="N53" s="12">
        <f t="shared" si="4"/>
        <v>147129.03793000002</v>
      </c>
      <c r="O53" s="11">
        <f t="shared" si="5"/>
        <v>0</v>
      </c>
    </row>
    <row r="54" spans="1:15" ht="318.75" x14ac:dyDescent="0.25">
      <c r="A54" s="4">
        <v>40.11</v>
      </c>
      <c r="B54" s="5" t="s">
        <v>80</v>
      </c>
      <c r="C54" s="6" t="s">
        <v>65</v>
      </c>
      <c r="D54" s="7">
        <v>1495.68</v>
      </c>
      <c r="E54" s="8">
        <v>30</v>
      </c>
      <c r="F54" s="7">
        <f t="shared" si="6"/>
        <v>44870.400000000001</v>
      </c>
      <c r="G54" s="16">
        <v>30</v>
      </c>
      <c r="H54" s="10">
        <v>0.7</v>
      </c>
      <c r="I54" s="7">
        <f t="shared" si="0"/>
        <v>31409.279999999999</v>
      </c>
      <c r="J54" s="10">
        <f t="shared" si="7"/>
        <v>0.30000000000000004</v>
      </c>
      <c r="K54" s="7">
        <f t="shared" si="1"/>
        <v>13461.120000000003</v>
      </c>
      <c r="L54" s="7">
        <f t="shared" si="2"/>
        <v>0</v>
      </c>
      <c r="M54" s="11">
        <f t="shared" si="3"/>
        <v>0</v>
      </c>
      <c r="N54" s="12">
        <f t="shared" si="4"/>
        <v>0</v>
      </c>
      <c r="O54" s="11">
        <f t="shared" si="5"/>
        <v>0</v>
      </c>
    </row>
    <row r="55" spans="1:15" ht="280.5" x14ac:dyDescent="0.25">
      <c r="A55" s="4" t="s">
        <v>53</v>
      </c>
      <c r="B55" s="5" t="s">
        <v>81</v>
      </c>
      <c r="C55" s="6" t="s">
        <v>65</v>
      </c>
      <c r="D55" s="7">
        <v>649.91999999999996</v>
      </c>
      <c r="E55" s="8">
        <v>1435</v>
      </c>
      <c r="F55" s="7">
        <f>+D55*E55*70%</f>
        <v>652844.6399999999</v>
      </c>
      <c r="G55" s="16">
        <v>1435</v>
      </c>
      <c r="H55" s="10">
        <v>0.7</v>
      </c>
      <c r="I55" s="7">
        <f t="shared" si="0"/>
        <v>652844.6399999999</v>
      </c>
      <c r="J55" s="10">
        <f>70%-H55</f>
        <v>0</v>
      </c>
      <c r="K55" s="7">
        <f t="shared" si="1"/>
        <v>0</v>
      </c>
      <c r="L55" s="7">
        <f t="shared" si="2"/>
        <v>0</v>
      </c>
      <c r="M55" s="11">
        <f t="shared" si="3"/>
        <v>0</v>
      </c>
      <c r="N55" s="12">
        <f t="shared" si="4"/>
        <v>0</v>
      </c>
      <c r="O55" s="11">
        <f t="shared" si="5"/>
        <v>0</v>
      </c>
    </row>
    <row r="56" spans="1:15" x14ac:dyDescent="0.25">
      <c r="A56" s="4" t="s">
        <v>53</v>
      </c>
      <c r="B56" s="5" t="s">
        <v>82</v>
      </c>
      <c r="C56" s="6" t="s">
        <v>65</v>
      </c>
      <c r="D56" s="7">
        <v>649.91999999999996</v>
      </c>
      <c r="E56" s="8">
        <v>1435</v>
      </c>
      <c r="F56" s="7">
        <f>+D56*E56*30%</f>
        <v>279790.56</v>
      </c>
      <c r="G56" s="16"/>
      <c r="H56" s="10">
        <v>0.2</v>
      </c>
      <c r="I56" s="7">
        <f t="shared" si="0"/>
        <v>0</v>
      </c>
      <c r="J56" s="10">
        <f>30%-H56</f>
        <v>9.9999999999999978E-2</v>
      </c>
      <c r="K56" s="7">
        <f t="shared" si="1"/>
        <v>0</v>
      </c>
      <c r="L56" s="7">
        <f t="shared" si="2"/>
        <v>1435</v>
      </c>
      <c r="M56" s="11">
        <f t="shared" si="3"/>
        <v>1435</v>
      </c>
      <c r="N56" s="12">
        <f t="shared" si="4"/>
        <v>932635.2</v>
      </c>
      <c r="O56" s="11">
        <f t="shared" si="5"/>
        <v>0</v>
      </c>
    </row>
    <row r="57" spans="1:15" ht="280.5" x14ac:dyDescent="0.25">
      <c r="A57" s="4" t="s">
        <v>53</v>
      </c>
      <c r="B57" s="5" t="s">
        <v>83</v>
      </c>
      <c r="C57" s="6" t="s">
        <v>65</v>
      </c>
      <c r="D57" s="7">
        <v>326.32</v>
      </c>
      <c r="E57" s="8">
        <v>379</v>
      </c>
      <c r="F57" s="7">
        <f>+D57*E57*70%</f>
        <v>86572.695999999996</v>
      </c>
      <c r="G57" s="16">
        <v>379</v>
      </c>
      <c r="H57" s="10">
        <v>0.7</v>
      </c>
      <c r="I57" s="7">
        <f t="shared" si="0"/>
        <v>86572.695999999996</v>
      </c>
      <c r="J57" s="10">
        <f>70%-H57</f>
        <v>0</v>
      </c>
      <c r="K57" s="7">
        <f t="shared" si="1"/>
        <v>0</v>
      </c>
      <c r="L57" s="7">
        <f t="shared" si="2"/>
        <v>0</v>
      </c>
      <c r="M57" s="11">
        <f t="shared" si="3"/>
        <v>0</v>
      </c>
      <c r="N57" s="12">
        <f t="shared" si="4"/>
        <v>0</v>
      </c>
      <c r="O57" s="11">
        <f t="shared" si="5"/>
        <v>0</v>
      </c>
    </row>
    <row r="58" spans="1:15" x14ac:dyDescent="0.25">
      <c r="A58" s="4" t="s">
        <v>53</v>
      </c>
      <c r="B58" s="5" t="s">
        <v>82</v>
      </c>
      <c r="C58" s="6" t="s">
        <v>65</v>
      </c>
      <c r="D58" s="7">
        <v>326.32</v>
      </c>
      <c r="E58" s="8">
        <v>379</v>
      </c>
      <c r="F58" s="7">
        <f>+D58*E58*30%</f>
        <v>37102.583999999995</v>
      </c>
      <c r="G58" s="16"/>
      <c r="H58" s="10">
        <v>0.2</v>
      </c>
      <c r="I58" s="7">
        <f t="shared" si="0"/>
        <v>0</v>
      </c>
      <c r="J58" s="10">
        <f>30%-H58</f>
        <v>9.9999999999999978E-2</v>
      </c>
      <c r="K58" s="7">
        <f t="shared" si="1"/>
        <v>0</v>
      </c>
      <c r="L58" s="7">
        <f t="shared" si="2"/>
        <v>379</v>
      </c>
      <c r="M58" s="11">
        <f t="shared" si="3"/>
        <v>379</v>
      </c>
      <c r="N58" s="12">
        <f t="shared" si="4"/>
        <v>123675.28</v>
      </c>
      <c r="O58" s="11">
        <f t="shared" si="5"/>
        <v>0</v>
      </c>
    </row>
    <row r="59" spans="1:15" ht="280.5" x14ac:dyDescent="0.25">
      <c r="A59" s="4">
        <v>41.01</v>
      </c>
      <c r="B59" s="5" t="s">
        <v>84</v>
      </c>
      <c r="C59" s="6" t="s">
        <v>65</v>
      </c>
      <c r="D59" s="7">
        <v>229.22</v>
      </c>
      <c r="E59" s="8">
        <v>363</v>
      </c>
      <c r="F59" s="7">
        <f>+D59*E59*70%</f>
        <v>58244.801999999996</v>
      </c>
      <c r="G59" s="16">
        <v>363</v>
      </c>
      <c r="H59" s="10">
        <v>0.7</v>
      </c>
      <c r="I59" s="7">
        <f t="shared" si="0"/>
        <v>58244.801999999996</v>
      </c>
      <c r="J59" s="10">
        <f>70%-H59</f>
        <v>0</v>
      </c>
      <c r="K59" s="7">
        <f t="shared" si="1"/>
        <v>0</v>
      </c>
      <c r="L59" s="7">
        <f t="shared" si="2"/>
        <v>0</v>
      </c>
      <c r="M59" s="11">
        <f t="shared" si="3"/>
        <v>0</v>
      </c>
      <c r="N59" s="12">
        <f t="shared" si="4"/>
        <v>0</v>
      </c>
      <c r="O59" s="11">
        <f t="shared" si="5"/>
        <v>0</v>
      </c>
    </row>
    <row r="60" spans="1:15" x14ac:dyDescent="0.25">
      <c r="A60" s="4">
        <v>41.01</v>
      </c>
      <c r="B60" s="5" t="s">
        <v>82</v>
      </c>
      <c r="C60" s="6" t="s">
        <v>65</v>
      </c>
      <c r="D60" s="7">
        <v>229.22</v>
      </c>
      <c r="E60" s="8">
        <v>363</v>
      </c>
      <c r="F60" s="7">
        <f>+D60*E60*30%</f>
        <v>24962.058000000001</v>
      </c>
      <c r="G60" s="16"/>
      <c r="H60" s="10">
        <v>0.2</v>
      </c>
      <c r="I60" s="7">
        <f t="shared" si="0"/>
        <v>0</v>
      </c>
      <c r="J60" s="10">
        <f>30%-H60</f>
        <v>9.9999999999999978E-2</v>
      </c>
      <c r="K60" s="7">
        <f t="shared" si="1"/>
        <v>0</v>
      </c>
      <c r="L60" s="7">
        <f t="shared" si="2"/>
        <v>363</v>
      </c>
      <c r="M60" s="11">
        <f t="shared" si="3"/>
        <v>363</v>
      </c>
      <c r="N60" s="12">
        <f t="shared" si="4"/>
        <v>83206.86</v>
      </c>
      <c r="O60" s="11">
        <f t="shared" si="5"/>
        <v>0</v>
      </c>
    </row>
    <row r="61" spans="1:15" ht="280.5" x14ac:dyDescent="0.25">
      <c r="A61" s="4">
        <v>41.02</v>
      </c>
      <c r="B61" s="5" t="s">
        <v>85</v>
      </c>
      <c r="C61" s="6" t="s">
        <v>65</v>
      </c>
      <c r="D61" s="7">
        <v>169</v>
      </c>
      <c r="E61" s="8">
        <v>368</v>
      </c>
      <c r="F61" s="7">
        <f>+D61*E61*70%</f>
        <v>43534.399999999994</v>
      </c>
      <c r="G61" s="16">
        <v>368</v>
      </c>
      <c r="H61" s="10">
        <v>0.7</v>
      </c>
      <c r="I61" s="7">
        <f t="shared" si="0"/>
        <v>43534.399999999994</v>
      </c>
      <c r="J61" s="10">
        <f>70%-H61</f>
        <v>0</v>
      </c>
      <c r="K61" s="7">
        <f t="shared" si="1"/>
        <v>0</v>
      </c>
      <c r="L61" s="7">
        <f t="shared" si="2"/>
        <v>0</v>
      </c>
      <c r="M61" s="11">
        <f t="shared" si="3"/>
        <v>0</v>
      </c>
      <c r="N61" s="12">
        <f t="shared" si="4"/>
        <v>0</v>
      </c>
      <c r="O61" s="11">
        <f t="shared" si="5"/>
        <v>0</v>
      </c>
    </row>
    <row r="62" spans="1:15" x14ac:dyDescent="0.25">
      <c r="A62" s="4">
        <v>41.02</v>
      </c>
      <c r="B62" s="5" t="s">
        <v>82</v>
      </c>
      <c r="C62" s="6" t="s">
        <v>65</v>
      </c>
      <c r="D62" s="7">
        <v>169</v>
      </c>
      <c r="E62" s="8">
        <v>368</v>
      </c>
      <c r="F62" s="7">
        <f>+D62*E62*30%</f>
        <v>18657.599999999999</v>
      </c>
      <c r="G62" s="16"/>
      <c r="H62" s="10">
        <v>0.2</v>
      </c>
      <c r="I62" s="7">
        <f t="shared" si="0"/>
        <v>0</v>
      </c>
      <c r="J62" s="10">
        <f>30%-H62</f>
        <v>9.9999999999999978E-2</v>
      </c>
      <c r="K62" s="7">
        <f t="shared" si="1"/>
        <v>0</v>
      </c>
      <c r="L62" s="7">
        <f t="shared" si="2"/>
        <v>368</v>
      </c>
      <c r="M62" s="11">
        <f t="shared" si="3"/>
        <v>368</v>
      </c>
      <c r="N62" s="12">
        <f t="shared" si="4"/>
        <v>62192</v>
      </c>
      <c r="O62" s="11">
        <f t="shared" si="5"/>
        <v>0</v>
      </c>
    </row>
    <row r="63" spans="1:15" ht="280.5" x14ac:dyDescent="0.25">
      <c r="A63" s="4">
        <v>41.03</v>
      </c>
      <c r="B63" s="5" t="s">
        <v>86</v>
      </c>
      <c r="C63" s="6" t="s">
        <v>65</v>
      </c>
      <c r="D63" s="7">
        <v>125.65</v>
      </c>
      <c r="E63" s="8">
        <v>2840</v>
      </c>
      <c r="F63" s="7">
        <f>+D63*E63*70%</f>
        <v>249792.19999999998</v>
      </c>
      <c r="G63" s="16">
        <v>2840</v>
      </c>
      <c r="H63" s="10">
        <v>0.7</v>
      </c>
      <c r="I63" s="7">
        <f t="shared" si="0"/>
        <v>249792.19999999998</v>
      </c>
      <c r="J63" s="10">
        <f>70%-H63</f>
        <v>0</v>
      </c>
      <c r="K63" s="7">
        <f t="shared" si="1"/>
        <v>0</v>
      </c>
      <c r="L63" s="7">
        <f t="shared" si="2"/>
        <v>0</v>
      </c>
      <c r="M63" s="11">
        <f t="shared" si="3"/>
        <v>0</v>
      </c>
      <c r="N63" s="12">
        <f t="shared" si="4"/>
        <v>0</v>
      </c>
      <c r="O63" s="11">
        <f t="shared" si="5"/>
        <v>0</v>
      </c>
    </row>
    <row r="64" spans="1:15" x14ac:dyDescent="0.25">
      <c r="A64" s="4">
        <v>41.03</v>
      </c>
      <c r="B64" s="5" t="s">
        <v>82</v>
      </c>
      <c r="C64" s="6" t="s">
        <v>65</v>
      </c>
      <c r="D64" s="7">
        <v>125.65</v>
      </c>
      <c r="E64" s="8">
        <v>2840</v>
      </c>
      <c r="F64" s="7">
        <f>+D64*E64*30%</f>
        <v>107053.8</v>
      </c>
      <c r="G64" s="16">
        <v>1810</v>
      </c>
      <c r="H64" s="10">
        <v>0.2</v>
      </c>
      <c r="I64" s="7">
        <f t="shared" si="0"/>
        <v>45485.3</v>
      </c>
      <c r="J64" s="10">
        <f>30%-H64</f>
        <v>9.9999999999999978E-2</v>
      </c>
      <c r="K64" s="7">
        <f t="shared" si="1"/>
        <v>22742.649999999994</v>
      </c>
      <c r="L64" s="7">
        <f t="shared" si="2"/>
        <v>1030</v>
      </c>
      <c r="M64" s="11">
        <f t="shared" si="3"/>
        <v>1030</v>
      </c>
      <c r="N64" s="12">
        <f t="shared" si="4"/>
        <v>129419.5</v>
      </c>
      <c r="O64" s="11">
        <f t="shared" si="5"/>
        <v>0</v>
      </c>
    </row>
    <row r="65" spans="1:15" ht="242.25" x14ac:dyDescent="0.25">
      <c r="A65" s="4">
        <v>42.04</v>
      </c>
      <c r="B65" s="5" t="s">
        <v>87</v>
      </c>
      <c r="C65" s="6" t="s">
        <v>51</v>
      </c>
      <c r="D65" s="7">
        <v>17604.849999999999</v>
      </c>
      <c r="E65" s="8">
        <v>2</v>
      </c>
      <c r="F65" s="7">
        <f t="shared" si="6"/>
        <v>35209.699999999997</v>
      </c>
      <c r="G65" s="16">
        <v>1</v>
      </c>
      <c r="H65" s="10">
        <v>0.7</v>
      </c>
      <c r="I65" s="7">
        <f t="shared" si="0"/>
        <v>12323.394999999999</v>
      </c>
      <c r="J65" s="10">
        <f t="shared" si="7"/>
        <v>0.30000000000000004</v>
      </c>
      <c r="K65" s="7">
        <f t="shared" si="1"/>
        <v>5281.4549999999999</v>
      </c>
      <c r="L65" s="7">
        <f t="shared" si="2"/>
        <v>1</v>
      </c>
      <c r="M65" s="11">
        <f t="shared" si="3"/>
        <v>1</v>
      </c>
      <c r="N65" s="12">
        <f t="shared" si="4"/>
        <v>17604.849999999999</v>
      </c>
      <c r="O65" s="11">
        <f t="shared" si="5"/>
        <v>0</v>
      </c>
    </row>
    <row r="66" spans="1:15" ht="242.25" x14ac:dyDescent="0.25">
      <c r="A66" s="4">
        <v>42.06</v>
      </c>
      <c r="B66" s="5" t="s">
        <v>88</v>
      </c>
      <c r="C66" s="6" t="s">
        <v>51</v>
      </c>
      <c r="D66" s="7">
        <v>14437.65</v>
      </c>
      <c r="E66" s="8">
        <v>1</v>
      </c>
      <c r="F66" s="7">
        <f t="shared" si="6"/>
        <v>14437.65</v>
      </c>
      <c r="G66" s="16">
        <v>1</v>
      </c>
      <c r="H66" s="10">
        <v>0.7</v>
      </c>
      <c r="I66" s="7">
        <f t="shared" si="0"/>
        <v>10106.355</v>
      </c>
      <c r="J66" s="10">
        <f t="shared" si="7"/>
        <v>0.30000000000000004</v>
      </c>
      <c r="K66" s="7">
        <f t="shared" si="1"/>
        <v>4331.295000000001</v>
      </c>
      <c r="L66" s="7">
        <f t="shared" si="2"/>
        <v>0</v>
      </c>
      <c r="M66" s="11">
        <f t="shared" si="3"/>
        <v>0</v>
      </c>
      <c r="N66" s="12">
        <f t="shared" si="4"/>
        <v>0</v>
      </c>
      <c r="O66" s="11">
        <f t="shared" si="5"/>
        <v>0</v>
      </c>
    </row>
    <row r="67" spans="1:15" ht="229.5" x14ac:dyDescent="0.25">
      <c r="A67" s="4">
        <v>42.07</v>
      </c>
      <c r="B67" s="5" t="s">
        <v>89</v>
      </c>
      <c r="C67" s="6" t="s">
        <v>51</v>
      </c>
      <c r="D67" s="7">
        <v>12386.12</v>
      </c>
      <c r="E67" s="8">
        <v>5</v>
      </c>
      <c r="F67" s="7">
        <f t="shared" si="6"/>
        <v>61930.600000000006</v>
      </c>
      <c r="G67" s="16">
        <v>3</v>
      </c>
      <c r="H67" s="10">
        <v>0.7</v>
      </c>
      <c r="I67" s="7">
        <f t="shared" si="0"/>
        <v>26010.851999999999</v>
      </c>
      <c r="J67" s="10">
        <f t="shared" si="7"/>
        <v>0.30000000000000004</v>
      </c>
      <c r="K67" s="7">
        <f t="shared" si="1"/>
        <v>11147.508000000002</v>
      </c>
      <c r="L67" s="7">
        <f t="shared" si="2"/>
        <v>2</v>
      </c>
      <c r="M67" s="11">
        <f t="shared" si="3"/>
        <v>2</v>
      </c>
      <c r="N67" s="12">
        <f t="shared" si="4"/>
        <v>24772.240000000002</v>
      </c>
      <c r="O67" s="11">
        <f t="shared" si="5"/>
        <v>0</v>
      </c>
    </row>
    <row r="68" spans="1:15" ht="242.25" x14ac:dyDescent="0.25">
      <c r="A68" s="4">
        <v>42.09</v>
      </c>
      <c r="B68" s="5" t="s">
        <v>90</v>
      </c>
      <c r="C68" s="6" t="s">
        <v>51</v>
      </c>
      <c r="D68" s="7">
        <v>12520.24</v>
      </c>
      <c r="E68" s="8">
        <v>2</v>
      </c>
      <c r="F68" s="7">
        <f t="shared" si="6"/>
        <v>25040.48</v>
      </c>
      <c r="G68" s="9"/>
      <c r="H68" s="10"/>
      <c r="I68" s="7">
        <f t="shared" si="0"/>
        <v>0</v>
      </c>
      <c r="J68" s="10">
        <f t="shared" si="7"/>
        <v>1</v>
      </c>
      <c r="K68" s="7">
        <f t="shared" si="1"/>
        <v>0</v>
      </c>
      <c r="L68" s="7">
        <f t="shared" si="2"/>
        <v>2</v>
      </c>
      <c r="M68" s="11">
        <f t="shared" si="3"/>
        <v>2</v>
      </c>
      <c r="N68" s="12">
        <f t="shared" si="4"/>
        <v>25040.48</v>
      </c>
      <c r="O68" s="11">
        <f t="shared" si="5"/>
        <v>0</v>
      </c>
    </row>
    <row r="69" spans="1:15" ht="165.75" x14ac:dyDescent="0.25">
      <c r="A69" s="4">
        <v>42.19</v>
      </c>
      <c r="B69" s="5" t="s">
        <v>91</v>
      </c>
      <c r="C69" s="6" t="s">
        <v>51</v>
      </c>
      <c r="D69" s="7">
        <v>23142.53</v>
      </c>
      <c r="E69" s="8">
        <v>2</v>
      </c>
      <c r="F69" s="7">
        <f t="shared" si="6"/>
        <v>46285.06</v>
      </c>
      <c r="G69" s="16">
        <v>2</v>
      </c>
      <c r="H69" s="10">
        <v>0.7</v>
      </c>
      <c r="I69" s="7">
        <f t="shared" si="0"/>
        <v>32399.541999999998</v>
      </c>
      <c r="J69" s="10">
        <f t="shared" si="7"/>
        <v>0.30000000000000004</v>
      </c>
      <c r="K69" s="7">
        <f t="shared" si="1"/>
        <v>13885.518000000002</v>
      </c>
      <c r="L69" s="7">
        <f t="shared" si="2"/>
        <v>0</v>
      </c>
      <c r="M69" s="11">
        <f t="shared" si="3"/>
        <v>0</v>
      </c>
      <c r="N69" s="12">
        <f t="shared" si="4"/>
        <v>0</v>
      </c>
      <c r="O69" s="11">
        <f t="shared" si="5"/>
        <v>0</v>
      </c>
    </row>
    <row r="70" spans="1:15" ht="229.5" x14ac:dyDescent="0.25">
      <c r="A70" s="4">
        <v>42.22</v>
      </c>
      <c r="B70" s="5" t="s">
        <v>92</v>
      </c>
      <c r="C70" s="6" t="s">
        <v>51</v>
      </c>
      <c r="D70" s="7">
        <v>24470.6</v>
      </c>
      <c r="E70" s="8">
        <v>1</v>
      </c>
      <c r="F70" s="7">
        <f t="shared" si="6"/>
        <v>24470.6</v>
      </c>
      <c r="G70" s="9"/>
      <c r="H70" s="10"/>
      <c r="I70" s="7">
        <f t="shared" si="0"/>
        <v>0</v>
      </c>
      <c r="J70" s="10">
        <f t="shared" si="7"/>
        <v>1</v>
      </c>
      <c r="K70" s="7">
        <f t="shared" si="1"/>
        <v>0</v>
      </c>
      <c r="L70" s="7">
        <f t="shared" si="2"/>
        <v>1</v>
      </c>
      <c r="M70" s="11">
        <f t="shared" si="3"/>
        <v>1</v>
      </c>
      <c r="N70" s="12">
        <f t="shared" si="4"/>
        <v>24470.6</v>
      </c>
      <c r="O70" s="11">
        <f t="shared" si="5"/>
        <v>0</v>
      </c>
    </row>
    <row r="71" spans="1:15" ht="140.25" x14ac:dyDescent="0.25">
      <c r="A71" s="4">
        <v>43.02</v>
      </c>
      <c r="B71" s="17" t="s">
        <v>93</v>
      </c>
      <c r="C71" s="6" t="s">
        <v>67</v>
      </c>
      <c r="D71" s="7">
        <v>20974.799999999999</v>
      </c>
      <c r="E71" s="8">
        <v>1</v>
      </c>
      <c r="F71" s="7">
        <f t="shared" si="6"/>
        <v>20974.799999999999</v>
      </c>
      <c r="G71" s="9"/>
      <c r="H71" s="10"/>
      <c r="I71" s="7">
        <f t="shared" si="0"/>
        <v>0</v>
      </c>
      <c r="J71" s="10">
        <f t="shared" si="7"/>
        <v>1</v>
      </c>
      <c r="K71" s="7">
        <f t="shared" si="1"/>
        <v>0</v>
      </c>
      <c r="L71" s="7">
        <f t="shared" si="2"/>
        <v>1</v>
      </c>
      <c r="M71" s="11">
        <f t="shared" si="3"/>
        <v>1</v>
      </c>
      <c r="N71" s="12">
        <f t="shared" si="4"/>
        <v>20974.799999999999</v>
      </c>
      <c r="O71" s="11">
        <f t="shared" si="5"/>
        <v>0</v>
      </c>
    </row>
    <row r="72" spans="1:15" ht="114.75" x14ac:dyDescent="0.25">
      <c r="A72" s="4">
        <v>43.03</v>
      </c>
      <c r="B72" s="17" t="s">
        <v>94</v>
      </c>
      <c r="C72" s="6" t="s">
        <v>67</v>
      </c>
      <c r="D72" s="7">
        <v>4994</v>
      </c>
      <c r="E72" s="8">
        <v>5</v>
      </c>
      <c r="F72" s="7">
        <f t="shared" si="6"/>
        <v>24970</v>
      </c>
      <c r="G72" s="16">
        <v>5</v>
      </c>
      <c r="H72" s="10">
        <v>0.7</v>
      </c>
      <c r="I72" s="7">
        <f t="shared" si="0"/>
        <v>17479</v>
      </c>
      <c r="J72" s="10">
        <f t="shared" si="7"/>
        <v>0.30000000000000004</v>
      </c>
      <c r="K72" s="7">
        <f t="shared" si="1"/>
        <v>7491.0000000000009</v>
      </c>
      <c r="L72" s="7">
        <f t="shared" si="2"/>
        <v>0</v>
      </c>
      <c r="M72" s="11">
        <f t="shared" si="3"/>
        <v>0</v>
      </c>
      <c r="N72" s="12">
        <f t="shared" si="4"/>
        <v>0</v>
      </c>
      <c r="O72" s="11">
        <f t="shared" si="5"/>
        <v>0</v>
      </c>
    </row>
    <row r="73" spans="1:15" ht="127.5" x14ac:dyDescent="0.25">
      <c r="A73" s="4">
        <v>43.04</v>
      </c>
      <c r="B73" s="17" t="s">
        <v>95</v>
      </c>
      <c r="C73" s="6" t="s">
        <v>67</v>
      </c>
      <c r="D73" s="7">
        <v>13983.2</v>
      </c>
      <c r="E73" s="8">
        <v>1</v>
      </c>
      <c r="F73" s="7">
        <f t="shared" si="6"/>
        <v>13983.2</v>
      </c>
      <c r="G73" s="9"/>
      <c r="H73" s="10"/>
      <c r="I73" s="7">
        <f t="shared" si="0"/>
        <v>0</v>
      </c>
      <c r="J73" s="10">
        <f t="shared" si="7"/>
        <v>1</v>
      </c>
      <c r="K73" s="7">
        <f t="shared" si="1"/>
        <v>0</v>
      </c>
      <c r="L73" s="7">
        <f t="shared" si="2"/>
        <v>1</v>
      </c>
      <c r="M73" s="11">
        <f t="shared" si="3"/>
        <v>1</v>
      </c>
      <c r="N73" s="12">
        <f t="shared" si="4"/>
        <v>13983.2</v>
      </c>
      <c r="O73" s="11">
        <f t="shared" si="5"/>
        <v>0</v>
      </c>
    </row>
    <row r="74" spans="1:15" ht="127.5" x14ac:dyDescent="0.25">
      <c r="A74" s="4">
        <v>43.06</v>
      </c>
      <c r="B74" s="17" t="s">
        <v>96</v>
      </c>
      <c r="C74" s="6" t="s">
        <v>67</v>
      </c>
      <c r="D74" s="7">
        <v>8989.2000000000007</v>
      </c>
      <c r="E74" s="8">
        <v>2</v>
      </c>
      <c r="F74" s="7">
        <f t="shared" si="6"/>
        <v>17978.400000000001</v>
      </c>
      <c r="G74" s="9"/>
      <c r="H74" s="10"/>
      <c r="I74" s="7">
        <f t="shared" si="0"/>
        <v>0</v>
      </c>
      <c r="J74" s="10">
        <f t="shared" si="7"/>
        <v>1</v>
      </c>
      <c r="K74" s="7">
        <f t="shared" si="1"/>
        <v>0</v>
      </c>
      <c r="L74" s="7">
        <f t="shared" si="2"/>
        <v>2</v>
      </c>
      <c r="M74" s="11">
        <f t="shared" si="3"/>
        <v>2</v>
      </c>
      <c r="N74" s="12">
        <f t="shared" si="4"/>
        <v>17978.400000000001</v>
      </c>
      <c r="O74" s="11">
        <f t="shared" si="5"/>
        <v>0</v>
      </c>
    </row>
    <row r="75" spans="1:15" ht="127.5" x14ac:dyDescent="0.25">
      <c r="A75" s="4">
        <v>43.08</v>
      </c>
      <c r="B75" s="17" t="s">
        <v>97</v>
      </c>
      <c r="C75" s="6" t="s">
        <v>67</v>
      </c>
      <c r="D75" s="7">
        <v>24121.02</v>
      </c>
      <c r="E75" s="8">
        <v>2</v>
      </c>
      <c r="F75" s="7">
        <f t="shared" si="6"/>
        <v>48242.04</v>
      </c>
      <c r="G75" s="9"/>
      <c r="H75" s="10"/>
      <c r="I75" s="7">
        <f t="shared" si="0"/>
        <v>0</v>
      </c>
      <c r="J75" s="10">
        <f t="shared" si="7"/>
        <v>1</v>
      </c>
      <c r="K75" s="7">
        <f t="shared" si="1"/>
        <v>0</v>
      </c>
      <c r="L75" s="7">
        <f t="shared" si="2"/>
        <v>2</v>
      </c>
      <c r="M75" s="11">
        <f t="shared" si="3"/>
        <v>2</v>
      </c>
      <c r="N75" s="12">
        <f t="shared" si="4"/>
        <v>48242.04</v>
      </c>
      <c r="O75" s="11">
        <f t="shared" si="5"/>
        <v>0</v>
      </c>
    </row>
    <row r="76" spans="1:15" ht="293.25" x14ac:dyDescent="0.25">
      <c r="A76" s="4">
        <v>44.01</v>
      </c>
      <c r="B76" s="17" t="s">
        <v>98</v>
      </c>
      <c r="C76" s="6" t="s">
        <v>78</v>
      </c>
      <c r="D76" s="7">
        <v>8964.0499999999993</v>
      </c>
      <c r="E76" s="8">
        <v>0.69</v>
      </c>
      <c r="F76" s="7">
        <f t="shared" si="6"/>
        <v>6185.1944999999987</v>
      </c>
      <c r="G76" s="9"/>
      <c r="H76" s="10"/>
      <c r="I76" s="7">
        <f t="shared" si="0"/>
        <v>0</v>
      </c>
      <c r="J76" s="10">
        <f t="shared" si="7"/>
        <v>1</v>
      </c>
      <c r="K76" s="7">
        <f t="shared" si="1"/>
        <v>0</v>
      </c>
      <c r="L76" s="7">
        <f t="shared" si="2"/>
        <v>0.69</v>
      </c>
      <c r="M76" s="11">
        <f t="shared" si="3"/>
        <v>0.69</v>
      </c>
      <c r="N76" s="12">
        <f t="shared" si="4"/>
        <v>6185.1944999999987</v>
      </c>
      <c r="O76" s="11">
        <f t="shared" si="5"/>
        <v>0</v>
      </c>
    </row>
    <row r="77" spans="1:15" ht="102" x14ac:dyDescent="0.25">
      <c r="A77" s="4">
        <v>44.02</v>
      </c>
      <c r="B77" s="17" t="s">
        <v>99</v>
      </c>
      <c r="C77" s="6" t="s">
        <v>100</v>
      </c>
      <c r="D77" s="7">
        <v>419.5</v>
      </c>
      <c r="E77" s="8">
        <v>2.94</v>
      </c>
      <c r="F77" s="7">
        <f t="shared" si="6"/>
        <v>1233.33</v>
      </c>
      <c r="G77" s="9"/>
      <c r="H77" s="10"/>
      <c r="I77" s="7">
        <f t="shared" ref="I77:I98" si="8">+D77*G77*H77</f>
        <v>0</v>
      </c>
      <c r="J77" s="10">
        <f t="shared" si="7"/>
        <v>1</v>
      </c>
      <c r="K77" s="7">
        <f t="shared" ref="K77:K98" si="9">+D77*G77*J77</f>
        <v>0</v>
      </c>
      <c r="L77" s="7">
        <f t="shared" ref="L77:L98" si="10">+E77-G77</f>
        <v>2.94</v>
      </c>
      <c r="M77" s="11">
        <f t="shared" ref="M77:M98" si="11">IF(L77&gt;0,+L77,0)</f>
        <v>2.94</v>
      </c>
      <c r="N77" s="12">
        <f t="shared" ref="N77:N98" si="12">+M77*D77</f>
        <v>1233.33</v>
      </c>
      <c r="O77" s="11">
        <f t="shared" ref="O77:O98" si="13">IF(L77&lt;0,+L77,0)</f>
        <v>0</v>
      </c>
    </row>
    <row r="78" spans="1:15" ht="153" x14ac:dyDescent="0.25">
      <c r="A78" s="4">
        <v>44.03</v>
      </c>
      <c r="B78" s="17" t="s">
        <v>101</v>
      </c>
      <c r="C78" s="6" t="s">
        <v>102</v>
      </c>
      <c r="D78" s="7">
        <v>76345.279999999999</v>
      </c>
      <c r="E78" s="8">
        <v>0.04</v>
      </c>
      <c r="F78" s="7">
        <f t="shared" si="6"/>
        <v>3053.8112000000001</v>
      </c>
      <c r="G78" s="9"/>
      <c r="H78" s="10"/>
      <c r="I78" s="7">
        <f t="shared" si="8"/>
        <v>0</v>
      </c>
      <c r="J78" s="10">
        <f t="shared" si="7"/>
        <v>1</v>
      </c>
      <c r="K78" s="7">
        <f t="shared" si="9"/>
        <v>0</v>
      </c>
      <c r="L78" s="7">
        <f t="shared" si="10"/>
        <v>0.04</v>
      </c>
      <c r="M78" s="11">
        <f t="shared" si="11"/>
        <v>0.04</v>
      </c>
      <c r="N78" s="12">
        <f t="shared" si="12"/>
        <v>3053.8112000000001</v>
      </c>
      <c r="O78" s="11">
        <f t="shared" si="13"/>
        <v>0</v>
      </c>
    </row>
    <row r="79" spans="1:15" ht="25.5" x14ac:dyDescent="0.25">
      <c r="A79" s="4">
        <v>46</v>
      </c>
      <c r="B79" s="5" t="s">
        <v>103</v>
      </c>
      <c r="C79" s="6" t="s">
        <v>100</v>
      </c>
      <c r="D79" s="7">
        <v>67329.817148000002</v>
      </c>
      <c r="E79" s="8">
        <v>4</v>
      </c>
      <c r="F79" s="7">
        <f t="shared" si="6"/>
        <v>269319.26859200001</v>
      </c>
      <c r="G79" s="9"/>
      <c r="H79" s="10"/>
      <c r="I79" s="7">
        <f t="shared" si="8"/>
        <v>0</v>
      </c>
      <c r="J79" s="10">
        <f t="shared" si="7"/>
        <v>1</v>
      </c>
      <c r="K79" s="7">
        <f t="shared" si="9"/>
        <v>0</v>
      </c>
      <c r="L79" s="7">
        <f t="shared" si="10"/>
        <v>4</v>
      </c>
      <c r="M79" s="11">
        <f t="shared" si="11"/>
        <v>4</v>
      </c>
      <c r="N79" s="12">
        <f t="shared" si="12"/>
        <v>269319.26859200001</v>
      </c>
      <c r="O79" s="11">
        <f t="shared" si="13"/>
        <v>0</v>
      </c>
    </row>
    <row r="80" spans="1:15" ht="191.25" x14ac:dyDescent="0.25">
      <c r="A80" s="4">
        <v>49</v>
      </c>
      <c r="B80" s="18" t="s">
        <v>104</v>
      </c>
      <c r="C80" s="6" t="s">
        <v>29</v>
      </c>
      <c r="D80" s="7">
        <v>374550</v>
      </c>
      <c r="E80" s="8">
        <v>1</v>
      </c>
      <c r="F80" s="7">
        <f t="shared" si="6"/>
        <v>374550</v>
      </c>
      <c r="G80" s="9"/>
      <c r="H80" s="10"/>
      <c r="I80" s="7">
        <f t="shared" si="8"/>
        <v>0</v>
      </c>
      <c r="J80" s="10">
        <f t="shared" si="7"/>
        <v>1</v>
      </c>
      <c r="K80" s="7">
        <f t="shared" si="9"/>
        <v>0</v>
      </c>
      <c r="L80" s="7">
        <f t="shared" si="10"/>
        <v>1</v>
      </c>
      <c r="M80" s="11">
        <f t="shared" si="11"/>
        <v>1</v>
      </c>
      <c r="N80" s="12">
        <f t="shared" si="12"/>
        <v>374550</v>
      </c>
      <c r="O80" s="11">
        <f t="shared" si="13"/>
        <v>0</v>
      </c>
    </row>
    <row r="81" spans="1:15" ht="102" x14ac:dyDescent="0.25">
      <c r="A81" s="4">
        <v>50.04</v>
      </c>
      <c r="B81" s="5" t="s">
        <v>105</v>
      </c>
      <c r="C81" s="6" t="s">
        <v>106</v>
      </c>
      <c r="D81" s="7">
        <v>329.56</v>
      </c>
      <c r="E81" s="13">
        <v>1740.09</v>
      </c>
      <c r="F81" s="7">
        <f t="shared" si="6"/>
        <v>573464.06039999996</v>
      </c>
      <c r="G81" s="16">
        <v>389.62799999999999</v>
      </c>
      <c r="H81" s="10">
        <v>1</v>
      </c>
      <c r="I81" s="7">
        <f t="shared" si="8"/>
        <v>128405.80368</v>
      </c>
      <c r="J81" s="10">
        <f t="shared" si="7"/>
        <v>0</v>
      </c>
      <c r="K81" s="7">
        <f t="shared" si="9"/>
        <v>0</v>
      </c>
      <c r="L81" s="7">
        <f t="shared" si="10"/>
        <v>1350.462</v>
      </c>
      <c r="M81" s="11">
        <f t="shared" si="11"/>
        <v>1350.462</v>
      </c>
      <c r="N81" s="12">
        <f t="shared" si="12"/>
        <v>445058.25672</v>
      </c>
      <c r="O81" s="11">
        <f t="shared" si="13"/>
        <v>0</v>
      </c>
    </row>
    <row r="82" spans="1:15" ht="89.25" x14ac:dyDescent="0.25">
      <c r="A82" s="4">
        <v>51.04</v>
      </c>
      <c r="B82" s="5" t="s">
        <v>107</v>
      </c>
      <c r="C82" s="6" t="s">
        <v>106</v>
      </c>
      <c r="D82" s="7">
        <v>1473.23</v>
      </c>
      <c r="E82" s="13">
        <f>E81</f>
        <v>1740.09</v>
      </c>
      <c r="F82" s="7">
        <f t="shared" si="6"/>
        <v>2563552.7906999998</v>
      </c>
      <c r="G82" s="16">
        <v>389.62799999999999</v>
      </c>
      <c r="H82" s="10">
        <v>1</v>
      </c>
      <c r="I82" s="7">
        <f t="shared" si="8"/>
        <v>574011.65844000003</v>
      </c>
      <c r="J82" s="10">
        <f t="shared" si="7"/>
        <v>0</v>
      </c>
      <c r="K82" s="7">
        <f t="shared" si="9"/>
        <v>0</v>
      </c>
      <c r="L82" s="7">
        <f t="shared" si="10"/>
        <v>1350.462</v>
      </c>
      <c r="M82" s="11">
        <f t="shared" si="11"/>
        <v>1350.462</v>
      </c>
      <c r="N82" s="12">
        <f t="shared" si="12"/>
        <v>1989541.1322600001</v>
      </c>
      <c r="O82" s="11">
        <f t="shared" si="13"/>
        <v>0</v>
      </c>
    </row>
    <row r="83" spans="1:15" ht="293.25" x14ac:dyDescent="0.25">
      <c r="A83" s="4">
        <v>52.08</v>
      </c>
      <c r="B83" s="5" t="s">
        <v>108</v>
      </c>
      <c r="C83" s="6" t="s">
        <v>65</v>
      </c>
      <c r="D83" s="7">
        <v>1398.32</v>
      </c>
      <c r="E83" s="8">
        <v>35</v>
      </c>
      <c r="F83" s="7">
        <f t="shared" si="6"/>
        <v>48941.2</v>
      </c>
      <c r="G83" s="9"/>
      <c r="H83" s="10"/>
      <c r="I83" s="7">
        <f t="shared" si="8"/>
        <v>0</v>
      </c>
      <c r="J83" s="10">
        <f t="shared" si="7"/>
        <v>1</v>
      </c>
      <c r="K83" s="7">
        <f t="shared" si="9"/>
        <v>0</v>
      </c>
      <c r="L83" s="7">
        <f t="shared" si="10"/>
        <v>35</v>
      </c>
      <c r="M83" s="11">
        <f t="shared" si="11"/>
        <v>35</v>
      </c>
      <c r="N83" s="12">
        <f t="shared" si="12"/>
        <v>48941.2</v>
      </c>
      <c r="O83" s="11">
        <f t="shared" si="13"/>
        <v>0</v>
      </c>
    </row>
    <row r="84" spans="1:15" ht="293.25" x14ac:dyDescent="0.25">
      <c r="A84" s="4">
        <v>52.09</v>
      </c>
      <c r="B84" s="5" t="s">
        <v>109</v>
      </c>
      <c r="C84" s="6" t="s">
        <v>65</v>
      </c>
      <c r="D84" s="7">
        <v>1697.96</v>
      </c>
      <c r="E84" s="8">
        <v>10</v>
      </c>
      <c r="F84" s="7">
        <f t="shared" ref="F84:F92" si="14">+D84*E84</f>
        <v>16979.599999999999</v>
      </c>
      <c r="G84" s="9"/>
      <c r="H84" s="10"/>
      <c r="I84" s="7">
        <f t="shared" si="8"/>
        <v>0</v>
      </c>
      <c r="J84" s="10">
        <f t="shared" ref="J84:J98" si="15">100%-H84</f>
        <v>1</v>
      </c>
      <c r="K84" s="7">
        <f t="shared" si="9"/>
        <v>0</v>
      </c>
      <c r="L84" s="7">
        <f t="shared" si="10"/>
        <v>10</v>
      </c>
      <c r="M84" s="11">
        <f t="shared" si="11"/>
        <v>10</v>
      </c>
      <c r="N84" s="12">
        <f t="shared" si="12"/>
        <v>16979.599999999999</v>
      </c>
      <c r="O84" s="11">
        <f t="shared" si="13"/>
        <v>0</v>
      </c>
    </row>
    <row r="85" spans="1:15" ht="293.25" x14ac:dyDescent="0.25">
      <c r="A85" s="4">
        <v>52.1</v>
      </c>
      <c r="B85" s="5" t="s">
        <v>110</v>
      </c>
      <c r="C85" s="6" t="s">
        <v>65</v>
      </c>
      <c r="D85" s="7">
        <v>1997.6</v>
      </c>
      <c r="E85" s="8">
        <v>5</v>
      </c>
      <c r="F85" s="7">
        <f t="shared" si="14"/>
        <v>9988</v>
      </c>
      <c r="G85" s="9"/>
      <c r="H85" s="10"/>
      <c r="I85" s="7">
        <f t="shared" si="8"/>
        <v>0</v>
      </c>
      <c r="J85" s="10">
        <f t="shared" si="15"/>
        <v>1</v>
      </c>
      <c r="K85" s="7">
        <f t="shared" si="9"/>
        <v>0</v>
      </c>
      <c r="L85" s="7">
        <f t="shared" si="10"/>
        <v>5</v>
      </c>
      <c r="M85" s="11">
        <f t="shared" si="11"/>
        <v>5</v>
      </c>
      <c r="N85" s="12">
        <f t="shared" si="12"/>
        <v>9988</v>
      </c>
      <c r="O85" s="11">
        <f t="shared" si="13"/>
        <v>0</v>
      </c>
    </row>
    <row r="86" spans="1:15" ht="191.25" x14ac:dyDescent="0.25">
      <c r="A86" s="4">
        <v>53</v>
      </c>
      <c r="B86" s="5" t="s">
        <v>111</v>
      </c>
      <c r="C86" s="6" t="s">
        <v>51</v>
      </c>
      <c r="D86" s="7">
        <v>3495.8</v>
      </c>
      <c r="E86" s="8">
        <v>552</v>
      </c>
      <c r="F86" s="7">
        <f t="shared" si="14"/>
        <v>1929681.6</v>
      </c>
      <c r="G86" s="16">
        <v>552</v>
      </c>
      <c r="H86" s="10">
        <v>1</v>
      </c>
      <c r="I86" s="7">
        <f t="shared" si="8"/>
        <v>1929681.6</v>
      </c>
      <c r="J86" s="10">
        <f t="shared" si="15"/>
        <v>0</v>
      </c>
      <c r="K86" s="7">
        <f t="shared" si="9"/>
        <v>0</v>
      </c>
      <c r="L86" s="7">
        <f t="shared" si="10"/>
        <v>0</v>
      </c>
      <c r="M86" s="11">
        <f t="shared" si="11"/>
        <v>0</v>
      </c>
      <c r="N86" s="12">
        <f t="shared" si="12"/>
        <v>0</v>
      </c>
      <c r="O86" s="11">
        <f t="shared" si="13"/>
        <v>0</v>
      </c>
    </row>
    <row r="87" spans="1:15" ht="38.25" x14ac:dyDescent="0.25">
      <c r="A87" s="4">
        <v>54</v>
      </c>
      <c r="B87" s="5" t="s">
        <v>112</v>
      </c>
      <c r="C87" s="6" t="s">
        <v>51</v>
      </c>
      <c r="D87" s="7">
        <v>9988</v>
      </c>
      <c r="E87" s="8">
        <v>2</v>
      </c>
      <c r="F87" s="7">
        <f t="shared" si="14"/>
        <v>19976</v>
      </c>
      <c r="G87" s="9"/>
      <c r="H87" s="10"/>
      <c r="I87" s="7">
        <f t="shared" si="8"/>
        <v>0</v>
      </c>
      <c r="J87" s="10">
        <f t="shared" si="15"/>
        <v>1</v>
      </c>
      <c r="K87" s="7">
        <f t="shared" si="9"/>
        <v>0</v>
      </c>
      <c r="L87" s="7">
        <f t="shared" si="10"/>
        <v>2</v>
      </c>
      <c r="M87" s="11">
        <f t="shared" si="11"/>
        <v>2</v>
      </c>
      <c r="N87" s="12">
        <f t="shared" si="12"/>
        <v>19976</v>
      </c>
      <c r="O87" s="11">
        <f t="shared" si="13"/>
        <v>0</v>
      </c>
    </row>
    <row r="88" spans="1:15" ht="25.5" x14ac:dyDescent="0.25">
      <c r="A88" s="4">
        <v>56.01</v>
      </c>
      <c r="B88" s="5" t="s">
        <v>113</v>
      </c>
      <c r="C88" s="6" t="s">
        <v>51</v>
      </c>
      <c r="D88" s="7">
        <v>149820</v>
      </c>
      <c r="E88" s="8">
        <v>1</v>
      </c>
      <c r="F88" s="7">
        <f t="shared" si="14"/>
        <v>149820</v>
      </c>
      <c r="G88" s="9"/>
      <c r="H88" s="10"/>
      <c r="I88" s="7">
        <f t="shared" si="8"/>
        <v>0</v>
      </c>
      <c r="J88" s="10">
        <f t="shared" si="15"/>
        <v>1</v>
      </c>
      <c r="K88" s="7">
        <f t="shared" si="9"/>
        <v>0</v>
      </c>
      <c r="L88" s="7">
        <f t="shared" si="10"/>
        <v>1</v>
      </c>
      <c r="M88" s="11">
        <f t="shared" si="11"/>
        <v>1</v>
      </c>
      <c r="N88" s="12">
        <f t="shared" si="12"/>
        <v>149820</v>
      </c>
      <c r="O88" s="11">
        <f t="shared" si="13"/>
        <v>0</v>
      </c>
    </row>
    <row r="89" spans="1:15" ht="25.5" x14ac:dyDescent="0.25">
      <c r="A89" s="4">
        <v>58.01</v>
      </c>
      <c r="B89" s="5" t="s">
        <v>114</v>
      </c>
      <c r="C89" s="6" t="s">
        <v>51</v>
      </c>
      <c r="D89" s="7">
        <v>44946</v>
      </c>
      <c r="E89" s="8">
        <v>1</v>
      </c>
      <c r="F89" s="7">
        <f t="shared" si="14"/>
        <v>44946</v>
      </c>
      <c r="G89" s="9"/>
      <c r="H89" s="10"/>
      <c r="I89" s="7">
        <f t="shared" si="8"/>
        <v>0</v>
      </c>
      <c r="J89" s="10">
        <f t="shared" si="15"/>
        <v>1</v>
      </c>
      <c r="K89" s="7">
        <f t="shared" si="9"/>
        <v>0</v>
      </c>
      <c r="L89" s="7">
        <f t="shared" si="10"/>
        <v>1</v>
      </c>
      <c r="M89" s="11">
        <f t="shared" si="11"/>
        <v>1</v>
      </c>
      <c r="N89" s="12">
        <f t="shared" si="12"/>
        <v>44946</v>
      </c>
      <c r="O89" s="11">
        <f t="shared" si="13"/>
        <v>0</v>
      </c>
    </row>
    <row r="90" spans="1:15" ht="25.5" x14ac:dyDescent="0.25">
      <c r="A90" s="4">
        <v>60</v>
      </c>
      <c r="B90" s="5" t="s">
        <v>115</v>
      </c>
      <c r="C90" s="6" t="s">
        <v>51</v>
      </c>
      <c r="D90" s="7">
        <v>119856</v>
      </c>
      <c r="E90" s="8">
        <v>1</v>
      </c>
      <c r="F90" s="7">
        <f t="shared" si="14"/>
        <v>119856</v>
      </c>
      <c r="G90" s="9"/>
      <c r="H90" s="10"/>
      <c r="I90" s="7">
        <f t="shared" si="8"/>
        <v>0</v>
      </c>
      <c r="J90" s="10">
        <f t="shared" si="15"/>
        <v>1</v>
      </c>
      <c r="K90" s="7">
        <f t="shared" si="9"/>
        <v>0</v>
      </c>
      <c r="L90" s="7">
        <f t="shared" si="10"/>
        <v>1</v>
      </c>
      <c r="M90" s="11">
        <f t="shared" si="11"/>
        <v>1</v>
      </c>
      <c r="N90" s="12">
        <f t="shared" si="12"/>
        <v>119856</v>
      </c>
      <c r="O90" s="11">
        <f t="shared" si="13"/>
        <v>0</v>
      </c>
    </row>
    <row r="91" spans="1:15" ht="51" x14ac:dyDescent="0.25">
      <c r="A91" s="4">
        <v>61</v>
      </c>
      <c r="B91" s="5" t="s">
        <v>116</v>
      </c>
      <c r="C91" s="6" t="s">
        <v>51</v>
      </c>
      <c r="D91" s="7">
        <v>59928</v>
      </c>
      <c r="E91" s="8">
        <v>1</v>
      </c>
      <c r="F91" s="7">
        <f t="shared" si="14"/>
        <v>59928</v>
      </c>
      <c r="G91" s="9"/>
      <c r="H91" s="10"/>
      <c r="I91" s="7">
        <f t="shared" si="8"/>
        <v>0</v>
      </c>
      <c r="J91" s="10">
        <f t="shared" si="15"/>
        <v>1</v>
      </c>
      <c r="K91" s="7">
        <f t="shared" si="9"/>
        <v>0</v>
      </c>
      <c r="L91" s="7">
        <f t="shared" si="10"/>
        <v>1</v>
      </c>
      <c r="M91" s="11">
        <f t="shared" si="11"/>
        <v>1</v>
      </c>
      <c r="N91" s="12">
        <f t="shared" si="12"/>
        <v>59928</v>
      </c>
      <c r="O91" s="11">
        <f t="shared" si="13"/>
        <v>0</v>
      </c>
    </row>
    <row r="92" spans="1:15" x14ac:dyDescent="0.25">
      <c r="A92" s="8" t="s">
        <v>53</v>
      </c>
      <c r="B92" s="19" t="s">
        <v>117</v>
      </c>
      <c r="C92" s="8" t="s">
        <v>118</v>
      </c>
      <c r="D92" s="7">
        <v>453030</v>
      </c>
      <c r="E92" s="8">
        <v>1</v>
      </c>
      <c r="F92" s="7">
        <f t="shared" si="14"/>
        <v>453030</v>
      </c>
      <c r="G92" s="9"/>
      <c r="H92" s="10"/>
      <c r="I92" s="7">
        <f t="shared" si="8"/>
        <v>0</v>
      </c>
      <c r="J92" s="10">
        <f t="shared" si="15"/>
        <v>1</v>
      </c>
      <c r="K92" s="7">
        <f t="shared" si="9"/>
        <v>0</v>
      </c>
      <c r="L92" s="7">
        <f t="shared" si="10"/>
        <v>1</v>
      </c>
      <c r="M92" s="11">
        <f t="shared" si="11"/>
        <v>1</v>
      </c>
      <c r="N92" s="12">
        <f t="shared" si="12"/>
        <v>453030</v>
      </c>
      <c r="O92" s="11">
        <f t="shared" si="13"/>
        <v>0</v>
      </c>
    </row>
    <row r="93" spans="1:15" x14ac:dyDescent="0.25">
      <c r="A93" s="8" t="s">
        <v>53</v>
      </c>
      <c r="B93" s="19" t="s">
        <v>119</v>
      </c>
      <c r="C93" s="6" t="s">
        <v>51</v>
      </c>
      <c r="D93" s="20">
        <v>29.95</v>
      </c>
      <c r="E93" s="8"/>
      <c r="F93" s="21"/>
      <c r="G93" s="16">
        <v>2840</v>
      </c>
      <c r="H93" s="10">
        <v>1</v>
      </c>
      <c r="I93" s="7">
        <f t="shared" si="8"/>
        <v>85058</v>
      </c>
      <c r="J93" s="10">
        <f t="shared" si="15"/>
        <v>0</v>
      </c>
      <c r="K93" s="7">
        <f t="shared" si="9"/>
        <v>0</v>
      </c>
      <c r="L93" s="7">
        <f t="shared" si="10"/>
        <v>-2840</v>
      </c>
      <c r="M93" s="11">
        <f t="shared" si="11"/>
        <v>0</v>
      </c>
      <c r="N93" s="12">
        <f t="shared" si="12"/>
        <v>0</v>
      </c>
      <c r="O93" s="11">
        <f t="shared" si="13"/>
        <v>-2840</v>
      </c>
    </row>
    <row r="94" spans="1:15" x14ac:dyDescent="0.25">
      <c r="A94" s="8" t="s">
        <v>53</v>
      </c>
      <c r="B94" s="19" t="s">
        <v>120</v>
      </c>
      <c r="C94" s="6" t="s">
        <v>51</v>
      </c>
      <c r="D94" s="20">
        <v>42.89</v>
      </c>
      <c r="E94" s="8"/>
      <c r="F94" s="21"/>
      <c r="G94" s="16">
        <v>368</v>
      </c>
      <c r="H94" s="10">
        <v>1</v>
      </c>
      <c r="I94" s="7">
        <f t="shared" si="8"/>
        <v>15783.52</v>
      </c>
      <c r="J94" s="10">
        <f t="shared" si="15"/>
        <v>0</v>
      </c>
      <c r="K94" s="7">
        <f t="shared" si="9"/>
        <v>0</v>
      </c>
      <c r="L94" s="7">
        <f t="shared" si="10"/>
        <v>-368</v>
      </c>
      <c r="M94" s="11">
        <f t="shared" si="11"/>
        <v>0</v>
      </c>
      <c r="N94" s="12">
        <f t="shared" si="12"/>
        <v>0</v>
      </c>
      <c r="O94" s="11">
        <f t="shared" si="13"/>
        <v>-368</v>
      </c>
    </row>
    <row r="95" spans="1:15" x14ac:dyDescent="0.25">
      <c r="A95" s="8" t="s">
        <v>53</v>
      </c>
      <c r="B95" s="19" t="s">
        <v>121</v>
      </c>
      <c r="C95" s="6" t="s">
        <v>51</v>
      </c>
      <c r="D95" s="20">
        <v>60.88</v>
      </c>
      <c r="E95" s="8"/>
      <c r="F95" s="21"/>
      <c r="G95" s="16">
        <v>363</v>
      </c>
      <c r="H95" s="10">
        <v>1</v>
      </c>
      <c r="I95" s="7">
        <f t="shared" si="8"/>
        <v>22099.440000000002</v>
      </c>
      <c r="J95" s="10">
        <f t="shared" si="15"/>
        <v>0</v>
      </c>
      <c r="K95" s="7">
        <f t="shared" si="9"/>
        <v>0</v>
      </c>
      <c r="L95" s="7">
        <f t="shared" si="10"/>
        <v>-363</v>
      </c>
      <c r="M95" s="11">
        <f t="shared" si="11"/>
        <v>0</v>
      </c>
      <c r="N95" s="12">
        <f t="shared" si="12"/>
        <v>0</v>
      </c>
      <c r="O95" s="11">
        <f t="shared" si="13"/>
        <v>-363</v>
      </c>
    </row>
    <row r="96" spans="1:15" x14ac:dyDescent="0.25">
      <c r="A96" s="8" t="s">
        <v>53</v>
      </c>
      <c r="B96" s="19" t="s">
        <v>122</v>
      </c>
      <c r="C96" s="6" t="s">
        <v>51</v>
      </c>
      <c r="D96" s="20">
        <v>83.8</v>
      </c>
      <c r="E96" s="8"/>
      <c r="F96" s="21"/>
      <c r="G96" s="16">
        <v>379</v>
      </c>
      <c r="H96" s="10">
        <v>1</v>
      </c>
      <c r="I96" s="7">
        <f t="shared" si="8"/>
        <v>31760.2</v>
      </c>
      <c r="J96" s="10">
        <f t="shared" si="15"/>
        <v>0</v>
      </c>
      <c r="K96" s="7">
        <f t="shared" si="9"/>
        <v>0</v>
      </c>
      <c r="L96" s="7">
        <f t="shared" si="10"/>
        <v>-379</v>
      </c>
      <c r="M96" s="11">
        <f t="shared" si="11"/>
        <v>0</v>
      </c>
      <c r="N96" s="12">
        <f t="shared" si="12"/>
        <v>0</v>
      </c>
      <c r="O96" s="11">
        <f t="shared" si="13"/>
        <v>-379</v>
      </c>
    </row>
    <row r="97" spans="1:15" x14ac:dyDescent="0.25">
      <c r="A97" s="8" t="s">
        <v>53</v>
      </c>
      <c r="B97" s="19" t="s">
        <v>123</v>
      </c>
      <c r="C97" s="6" t="s">
        <v>51</v>
      </c>
      <c r="D97" s="20">
        <v>138.9</v>
      </c>
      <c r="E97" s="8"/>
      <c r="F97" s="21"/>
      <c r="G97" s="16">
        <v>1435</v>
      </c>
      <c r="H97" s="10">
        <v>1</v>
      </c>
      <c r="I97" s="7">
        <f t="shared" si="8"/>
        <v>199321.5</v>
      </c>
      <c r="J97" s="10">
        <f t="shared" si="15"/>
        <v>0</v>
      </c>
      <c r="K97" s="7">
        <f t="shared" si="9"/>
        <v>0</v>
      </c>
      <c r="L97" s="7">
        <f t="shared" si="10"/>
        <v>-1435</v>
      </c>
      <c r="M97" s="11">
        <f t="shared" si="11"/>
        <v>0</v>
      </c>
      <c r="N97" s="12">
        <f t="shared" si="12"/>
        <v>0</v>
      </c>
      <c r="O97" s="11">
        <f t="shared" si="13"/>
        <v>-1435</v>
      </c>
    </row>
    <row r="98" spans="1:15" x14ac:dyDescent="0.25">
      <c r="A98" s="8" t="s">
        <v>53</v>
      </c>
      <c r="B98" s="19" t="s">
        <v>124</v>
      </c>
      <c r="C98" s="6" t="s">
        <v>51</v>
      </c>
      <c r="D98" s="20"/>
      <c r="E98" s="8"/>
      <c r="F98" s="21"/>
      <c r="G98" s="9"/>
      <c r="H98" s="10"/>
      <c r="I98" s="7">
        <f t="shared" si="8"/>
        <v>0</v>
      </c>
      <c r="J98" s="10">
        <f t="shared" si="15"/>
        <v>1</v>
      </c>
      <c r="K98" s="7">
        <f t="shared" si="9"/>
        <v>0</v>
      </c>
      <c r="L98" s="7">
        <f t="shared" si="10"/>
        <v>0</v>
      </c>
      <c r="M98" s="11">
        <f t="shared" si="11"/>
        <v>0</v>
      </c>
      <c r="N98" s="12">
        <f t="shared" si="12"/>
        <v>0</v>
      </c>
      <c r="O98" s="11">
        <f t="shared" si="1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2025-07-23T09:47:53Z</dcterms:created>
  <dcterms:modified xsi:type="dcterms:W3CDTF">2025-08-21T11:19:13Z</dcterms:modified>
</cp:coreProperties>
</file>