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-120" yWindow="-120" windowWidth="29040" windowHeight="15720"/>
  </bookViews>
  <sheets>
    <sheet name="Sheet1" sheetId="1" r:id="rId1"/>
  </sheets>
  <definedNames>
    <definedName name="_xlnm._FilterDatabase" localSheetId="0" hidden="1">Sheet1!$R$1:$R$77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8" i="1" l="1"/>
  <c r="L8" i="1"/>
  <c r="K8" i="1"/>
  <c r="J8" i="1"/>
  <c r="G8" i="1"/>
  <c r="R7" i="1"/>
  <c r="H8" i="1" l="1"/>
  <c r="O8" i="1" s="1"/>
  <c r="O13" i="1"/>
  <c r="P13" i="1"/>
  <c r="S13" i="1"/>
  <c r="I8" i="1" l="1"/>
  <c r="K13" i="1"/>
  <c r="L13" i="1"/>
  <c r="M13" i="1"/>
  <c r="I18" i="1" l="1"/>
  <c r="U13" i="1" l="1"/>
  <c r="U12" i="1"/>
  <c r="U10" i="1"/>
  <c r="I21" i="1"/>
  <c r="Q13" i="1"/>
  <c r="S14" i="1"/>
  <c r="I20" i="1"/>
  <c r="Q8" i="1"/>
  <c r="N8" i="1"/>
  <c r="N13" i="1"/>
</calcChain>
</file>

<file path=xl/sharedStrings.xml><?xml version="1.0" encoding="utf-8"?>
<sst xmlns="http://schemas.openxmlformats.org/spreadsheetml/2006/main" count="43" uniqueCount="41">
  <si>
    <t>Amount</t>
  </si>
  <si>
    <t>UTR</t>
  </si>
  <si>
    <t>Total Payable Amount Rs. -</t>
  </si>
  <si>
    <t>Painting and finishing</t>
  </si>
  <si>
    <t>Hold amount</t>
  </si>
  <si>
    <t>Total Paid</t>
  </si>
  <si>
    <t>Balance Payable</t>
  </si>
  <si>
    <t>All work</t>
  </si>
  <si>
    <t xml:space="preserve">Total Hold </t>
  </si>
  <si>
    <t>Total Debit</t>
  </si>
  <si>
    <t>Advance/ Surplus</t>
  </si>
  <si>
    <t>Advance Village Wise</t>
  </si>
  <si>
    <t xml:space="preserve">M/s S S  Enterprises </t>
  </si>
  <si>
    <t>GST Remaining</t>
  </si>
  <si>
    <t>Updated On 09-08-2024 ( By Nakshatra )</t>
  </si>
  <si>
    <t>Bhaisini Village Purkaji Block Balance Work Of Road Reinstatement</t>
  </si>
  <si>
    <t>03-11-2023 NEFT/AXISP00440155796/RIUP23/3063/S S CONSTRUCTIONS/PUNB0031700 198000.00</t>
  </si>
  <si>
    <t>24-11-2023 NEFT/AXISP00446428089/RIUP23/3424/S S CONSTRUCTIONS/PUNB0031700 99000.00</t>
  </si>
  <si>
    <t>03-01-2024 NEFT/AXISP00458938017/RIUP23/3505/S S CONSTRUCTIONS/PUNB0031700 100733.00</t>
  </si>
  <si>
    <t>M/s S S  Constraction Company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</si>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</sst>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4">
    <xf numFmtId="0" fontId="0" fillId="0" borderId="0" xfId="0"/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5" fillId="2" borderId="0" xfId="1" applyNumberFormat="1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5" fillId="2" borderId="0" xfId="0" applyFont="1" applyFill="1" applyAlignment="1">
      <alignment vertical="center"/>
    </xf>
    <xf numFmtId="165" fontId="6" fillId="2" borderId="3" xfId="0" applyNumberFormat="1" applyFont="1" applyFill="1" applyBorder="1" applyAlignment="1">
      <alignment vertical="center"/>
    </xf>
    <xf numFmtId="165" fontId="6" fillId="2" borderId="6" xfId="0" applyNumberFormat="1" applyFon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43" fontId="0" fillId="3" borderId="8" xfId="0" applyNumberFormat="1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43" fontId="3" fillId="2" borderId="8" xfId="1" applyNumberFormat="1" applyFont="1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0" fontId="6" fillId="3" borderId="8" xfId="0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0" fontId="5" fillId="4" borderId="8" xfId="0" applyFont="1" applyFill="1" applyBorder="1" applyAlignment="1">
      <alignment horizontal="center" vertical="center" wrapText="1"/>
    </xf>
    <xf numFmtId="43" fontId="5" fillId="2" borderId="10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6" fillId="2" borderId="10" xfId="0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43" fontId="5" fillId="2" borderId="9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0" fontId="5" fillId="2" borderId="12" xfId="0" applyFont="1" applyFill="1" applyBorder="1" applyAlignment="1">
      <alignment horizontal="center" vertical="center" wrapText="1"/>
    </xf>
    <xf numFmtId="14" fontId="6" fillId="2" borderId="0" xfId="0" applyNumberFormat="1" applyFont="1" applyFill="1" applyAlignment="1">
      <alignment vertical="center"/>
    </xf>
    <xf numFmtId="0" fontId="3" fillId="2" borderId="11" xfId="0" applyFont="1" applyFill="1" applyBorder="1" applyAlignment="1">
      <alignment horizontal="center" vertical="center"/>
    </xf>
    <xf numFmtId="14" fontId="3" fillId="2" borderId="11" xfId="0" applyNumberFormat="1" applyFont="1" applyFill="1" applyBorder="1" applyAlignment="1">
      <alignment horizontal="center" vertical="center"/>
    </xf>
    <xf numFmtId="43" fontId="3" fillId="2" borderId="11" xfId="1" applyNumberFormat="1" applyFont="1" applyFill="1" applyBorder="1" applyAlignment="1">
      <alignment horizontal="right" vertical="center"/>
    </xf>
    <xf numFmtId="43" fontId="3" fillId="2" borderId="11" xfId="1" applyNumberFormat="1" applyFont="1" applyFill="1" applyBorder="1" applyAlignment="1">
      <alignment vertical="center"/>
    </xf>
    <xf numFmtId="43" fontId="0" fillId="0" borderId="11" xfId="0" applyNumberFormat="1" applyBorder="1" applyAlignment="1">
      <alignment vertical="center"/>
    </xf>
    <xf numFmtId="0" fontId="3" fillId="3" borderId="8" xfId="1" applyNumberFormat="1" applyFont="1" applyFill="1" applyBorder="1" applyAlignment="1">
      <alignment horizontal="center" vertical="center"/>
    </xf>
    <xf numFmtId="9" fontId="3" fillId="3" borderId="8" xfId="1" applyNumberFormat="1" applyFont="1" applyFill="1" applyBorder="1" applyAlignment="1">
      <alignment vertical="center"/>
    </xf>
    <xf numFmtId="0" fontId="0" fillId="3" borderId="8" xfId="0" applyFill="1" applyBorder="1" applyAlignment="1">
      <alignment vertical="center"/>
    </xf>
    <xf numFmtId="14" fontId="3" fillId="2" borderId="8" xfId="1" applyNumberFormat="1" applyFont="1" applyFill="1" applyBorder="1" applyAlignment="1">
      <alignment vertical="center"/>
    </xf>
    <xf numFmtId="0" fontId="3" fillId="2" borderId="8" xfId="1" applyNumberFormat="1" applyFont="1" applyFill="1" applyBorder="1" applyAlignment="1">
      <alignment horizontal="center" vertical="center"/>
    </xf>
    <xf numFmtId="43" fontId="0" fillId="2" borderId="8" xfId="0" applyNumberFormat="1" applyFill="1" applyBorder="1" applyAlignment="1">
      <alignment vertical="center"/>
    </xf>
    <xf numFmtId="43" fontId="3" fillId="2" borderId="8" xfId="1" applyNumberFormat="1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Font="1"/>
    <xf numFmtId="0" fontId="6" fillId="2" borderId="9" xfId="0" applyFont="1" applyFill="1" applyBorder="1" applyAlignment="1">
      <alignment horizontal="center" vertical="center" wrapText="1"/>
    </xf>
    <xf numFmtId="14" fontId="6" fillId="2" borderId="9" xfId="0" applyNumberFormat="1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43" fontId="9" fillId="2" borderId="9" xfId="1" applyNumberFormat="1" applyFont="1" applyFill="1" applyBorder="1" applyAlignment="1">
      <alignment horizontal="center" vertical="center"/>
    </xf>
    <xf numFmtId="43" fontId="6" fillId="2" borderId="9" xfId="1" applyNumberFormat="1" applyFont="1" applyFill="1" applyBorder="1" applyAlignment="1">
      <alignment horizontal="center" vertical="center"/>
    </xf>
    <xf numFmtId="43" fontId="3" fillId="2" borderId="8" xfId="1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4" fontId="7" fillId="2" borderId="7" xfId="0" applyNumberFormat="1" applyFont="1" applyFill="1" applyBorder="1" applyAlignment="1">
      <alignment horizontal="center" vertical="center"/>
    </xf>
    <xf numFmtId="14" fontId="7" fillId="2" borderId="2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J77"/>
  <sheetViews>
    <sheetView tabSelected="1" zoomScaleNormal="100" workbookViewId="0">
      <pane ySplit="5" topLeftCell="A9" activePane="bottomLeft" state="frozen"/>
      <selection pane="bottomLeft" activeCell="C12" sqref="C12"/>
    </sheetView>
  </sheetViews>
  <sheetFormatPr defaultColWidth="9" defaultRowHeight="35.1" customHeight="1" x14ac:dyDescent="0.25"/>
  <cols>
    <col min="1" max="1" width="11" style="9" customWidth="1"/>
    <col min="2" max="2" width="32.28515625" style="4" customWidth="1"/>
    <col min="3" max="3" width="13.42578125" style="4" bestFit="1" customWidth="1"/>
    <col min="4" max="4" width="15.7109375" style="4" customWidth="1"/>
    <col min="5" max="5" width="13.28515625" style="4" bestFit="1" customWidth="1"/>
    <col min="6" max="7" width="13.28515625" style="4" customWidth="1"/>
    <col min="8" max="8" width="14.7109375" style="1" customWidth="1"/>
    <col min="9" max="9" width="13.42578125" style="1" bestFit="1" customWidth="1"/>
    <col min="10" max="10" width="10.7109375" style="4" bestFit="1" customWidth="1"/>
    <col min="11" max="11" width="13.7109375" style="4" customWidth="1"/>
    <col min="12" max="12" width="15" style="4" customWidth="1"/>
    <col min="13" max="13" width="13.7109375" style="4" customWidth="1"/>
    <col min="14" max="16" width="14.85546875" style="4" customWidth="1"/>
    <col min="17" max="17" width="16.42578125" style="4" bestFit="1" customWidth="1"/>
    <col min="18" max="18" width="10.42578125" style="9" bestFit="1" customWidth="1"/>
    <col min="19" max="19" width="16.140625" style="4" bestFit="1" customWidth="1"/>
    <col min="20" max="20" width="97.7109375" style="4" customWidth="1"/>
    <col min="21" max="21" width="16.85546875" style="4" customWidth="1"/>
    <col min="22" max="88" width="9" style="25"/>
    <col min="89" max="16384" width="9" style="4"/>
  </cols>
  <sheetData>
    <row r="1" spans="1:88" ht="15" x14ac:dyDescent="0.25">
      <c r="A1" s="47" t="s">
        <v>20</v>
      </c>
      <c r="B1" s="9" t="s">
        <v>19</v>
      </c>
      <c r="E1" s="10"/>
      <c r="F1" s="10"/>
      <c r="G1" s="10"/>
    </row>
    <row r="2" spans="1:88" ht="21" x14ac:dyDescent="0.25">
      <c r="A2" s="47" t="s">
        <v>21</v>
      </c>
      <c r="B2" s="48" t="s">
        <v>24</v>
      </c>
      <c r="C2" s="2"/>
      <c r="D2" s="2" t="s">
        <v>19</v>
      </c>
      <c r="H2" s="7" t="s">
        <v>7</v>
      </c>
      <c r="I2" s="8"/>
      <c r="J2" s="3"/>
      <c r="K2" s="3"/>
      <c r="L2" s="3"/>
      <c r="M2" s="3"/>
      <c r="N2" s="3"/>
      <c r="O2" s="3"/>
      <c r="P2" s="3"/>
      <c r="Q2" s="3"/>
      <c r="R2" s="11"/>
    </row>
    <row r="3" spans="1:88" ht="21" x14ac:dyDescent="0.25">
      <c r="A3" s="47" t="s">
        <v>22</v>
      </c>
      <c r="B3" s="48" t="s">
        <v>25</v>
      </c>
      <c r="C3" s="2"/>
      <c r="D3" s="2"/>
      <c r="H3" s="7"/>
      <c r="I3" s="8"/>
      <c r="J3" s="3"/>
      <c r="K3" s="3"/>
      <c r="L3" s="3"/>
      <c r="M3" s="3"/>
      <c r="N3" s="3"/>
      <c r="O3" s="3"/>
      <c r="P3" s="3"/>
      <c r="Q3" s="3"/>
      <c r="R3" s="11"/>
    </row>
    <row r="4" spans="1:88" ht="15.75" thickBot="1" x14ac:dyDescent="0.3">
      <c r="A4" s="47" t="s">
        <v>23</v>
      </c>
      <c r="B4" s="48" t="s">
        <v>25</v>
      </c>
      <c r="C4" s="3"/>
      <c r="D4" s="3"/>
      <c r="E4" s="3"/>
      <c r="F4" s="3"/>
      <c r="G4" s="3"/>
      <c r="H4" s="5"/>
      <c r="I4" s="5"/>
      <c r="J4" s="3"/>
      <c r="K4" s="3"/>
      <c r="L4" s="3"/>
      <c r="M4" s="3"/>
      <c r="R4" s="34">
        <v>45406</v>
      </c>
      <c r="S4" s="6"/>
      <c r="T4" s="6"/>
    </row>
    <row r="5" spans="1:88" ht="35.1" customHeight="1" x14ac:dyDescent="0.25">
      <c r="A5" s="19" t="s">
        <v>26</v>
      </c>
      <c r="B5" s="49" t="s">
        <v>27</v>
      </c>
      <c r="C5" s="50" t="s">
        <v>28</v>
      </c>
      <c r="D5" s="51" t="s">
        <v>29</v>
      </c>
      <c r="E5" s="49" t="s">
        <v>30</v>
      </c>
      <c r="F5" s="49" t="s">
        <v>31</v>
      </c>
      <c r="G5" s="51" t="s">
        <v>32</v>
      </c>
      <c r="H5" s="52" t="s">
        <v>33</v>
      </c>
      <c r="I5" s="53" t="s">
        <v>0</v>
      </c>
      <c r="J5" s="49" t="s">
        <v>34</v>
      </c>
      <c r="K5" s="49" t="s">
        <v>35</v>
      </c>
      <c r="L5" s="49" t="s">
        <v>36</v>
      </c>
      <c r="M5" s="49" t="s">
        <v>37</v>
      </c>
      <c r="N5" s="16" t="s">
        <v>38</v>
      </c>
      <c r="O5" s="16" t="s">
        <v>3</v>
      </c>
      <c r="P5" s="16" t="s">
        <v>4</v>
      </c>
      <c r="Q5" s="16" t="s">
        <v>39</v>
      </c>
      <c r="R5" s="16"/>
      <c r="S5" s="49" t="s">
        <v>40</v>
      </c>
      <c r="T5" s="49" t="s">
        <v>1</v>
      </c>
      <c r="U5" s="16" t="s">
        <v>11</v>
      </c>
    </row>
    <row r="6" spans="1:88" ht="35.1" customHeight="1" thickBot="1" x14ac:dyDescent="0.3">
      <c r="A6" s="26"/>
      <c r="B6" s="24"/>
      <c r="C6" s="24"/>
      <c r="D6" s="24"/>
      <c r="E6" s="24"/>
      <c r="F6" s="24"/>
      <c r="G6" s="24"/>
      <c r="H6" s="24"/>
      <c r="I6" s="24"/>
      <c r="J6" s="27">
        <v>0.01</v>
      </c>
      <c r="K6" s="27">
        <v>0.05</v>
      </c>
      <c r="L6" s="27">
        <v>0.1</v>
      </c>
      <c r="M6" s="27">
        <v>0.1</v>
      </c>
      <c r="N6" s="24"/>
      <c r="O6" s="24">
        <v>0.1</v>
      </c>
      <c r="P6" s="24"/>
      <c r="Q6" s="24"/>
      <c r="R6" s="28"/>
      <c r="S6" s="24"/>
      <c r="T6" s="24"/>
      <c r="U6" s="18"/>
    </row>
    <row r="7" spans="1:88" ht="30" customHeight="1" x14ac:dyDescent="0.25">
      <c r="A7" s="20">
        <v>59344</v>
      </c>
      <c r="B7" s="21"/>
      <c r="C7" s="21"/>
      <c r="D7" s="40"/>
      <c r="E7" s="21"/>
      <c r="F7" s="21"/>
      <c r="G7" s="21"/>
      <c r="H7" s="41"/>
      <c r="I7" s="21"/>
      <c r="J7" s="41"/>
      <c r="K7" s="41"/>
      <c r="L7" s="41"/>
      <c r="M7" s="41"/>
      <c r="N7" s="41"/>
      <c r="O7" s="41"/>
      <c r="P7" s="41"/>
      <c r="Q7" s="21"/>
      <c r="R7" s="22">
        <f>A7</f>
        <v>59344</v>
      </c>
      <c r="S7" s="21"/>
      <c r="T7" s="21"/>
      <c r="U7" s="42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</row>
    <row r="8" spans="1:88" ht="30" customHeight="1" x14ac:dyDescent="0.25">
      <c r="A8" s="20">
        <v>59344</v>
      </c>
      <c r="B8" s="54" t="s">
        <v>15</v>
      </c>
      <c r="C8" s="43">
        <v>45279</v>
      </c>
      <c r="D8" s="44">
        <v>5</v>
      </c>
      <c r="E8" s="17">
        <v>652228</v>
      </c>
      <c r="F8" s="17">
        <v>114750</v>
      </c>
      <c r="G8" s="17">
        <f>ROUND(E8-F8,0)</f>
        <v>537478</v>
      </c>
      <c r="H8" s="17">
        <f>G8*18%</f>
        <v>96746.04</v>
      </c>
      <c r="I8" s="17">
        <f>G8+H8</f>
        <v>634224.04</v>
      </c>
      <c r="J8" s="17">
        <f>G8*1%</f>
        <v>5374.78</v>
      </c>
      <c r="K8" s="17">
        <f>G8*5%</f>
        <v>26873.9</v>
      </c>
      <c r="L8" s="17">
        <f>G8*10%</f>
        <v>53747.8</v>
      </c>
      <c r="M8" s="17">
        <f>G8*10%</f>
        <v>53747.8</v>
      </c>
      <c r="N8" s="17">
        <f ca="1">G8*$N$8</f>
        <v>0</v>
      </c>
      <c r="O8" s="17">
        <f>H8</f>
        <v>96746.04</v>
      </c>
      <c r="P8" s="17">
        <v>0</v>
      </c>
      <c r="Q8" s="17">
        <f ca="1">ROUND(I8-SUM(J8:P8),0)</f>
        <v>397734</v>
      </c>
      <c r="R8" s="17"/>
      <c r="S8" s="17">
        <v>198000</v>
      </c>
      <c r="T8" s="17" t="s">
        <v>16</v>
      </c>
      <c r="U8" s="1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</row>
    <row r="9" spans="1:88" ht="30" customHeight="1" x14ac:dyDescent="0.25">
      <c r="A9" s="20">
        <v>59344</v>
      </c>
      <c r="B9" s="54"/>
      <c r="C9" s="17"/>
      <c r="D9" s="44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>
        <v>99000</v>
      </c>
      <c r="T9" s="17" t="s">
        <v>17</v>
      </c>
      <c r="U9" s="45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</row>
    <row r="10" spans="1:88" ht="30" customHeight="1" x14ac:dyDescent="0.25">
      <c r="A10" s="20">
        <v>59344</v>
      </c>
      <c r="B10" s="46"/>
      <c r="C10" s="17"/>
      <c r="D10" s="44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>
        <v>100733</v>
      </c>
      <c r="T10" s="17" t="s">
        <v>18</v>
      </c>
      <c r="U10" s="45">
        <f ca="1">SUM(Q8:Q10,0)-SUM(S8:S10,0)</f>
        <v>1</v>
      </c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</row>
    <row r="11" spans="1:88" ht="35.1" customHeight="1" x14ac:dyDescent="0.25">
      <c r="A11" s="20">
        <v>59344</v>
      </c>
      <c r="B11" s="35"/>
      <c r="C11" s="36"/>
      <c r="D11" s="35"/>
      <c r="E11" s="37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3"/>
      <c r="S11" s="17"/>
      <c r="T11" s="17"/>
      <c r="U11" s="39"/>
    </row>
    <row r="12" spans="1:88" ht="35.1" customHeight="1" thickBot="1" x14ac:dyDescent="0.3">
      <c r="A12" s="20">
        <v>59344</v>
      </c>
      <c r="B12" s="35"/>
      <c r="C12" s="36"/>
      <c r="D12" s="35"/>
      <c r="E12" s="37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3"/>
      <c r="S12" s="32"/>
      <c r="T12" s="32"/>
      <c r="U12" s="15">
        <f ca="1">SUM(Q8:Q12)-SUM(S8:S12)</f>
        <v>169330.67999999993</v>
      </c>
    </row>
    <row r="13" spans="1:88" ht="35.1" customHeight="1" x14ac:dyDescent="0.25">
      <c r="A13" s="29"/>
      <c r="B13" s="30"/>
      <c r="C13" s="30"/>
      <c r="D13" s="30"/>
      <c r="E13" s="30"/>
      <c r="F13" s="30"/>
      <c r="G13" s="30"/>
      <c r="H13" s="30"/>
      <c r="I13" s="29" t="s">
        <v>2</v>
      </c>
      <c r="J13" s="31"/>
      <c r="K13" s="29">
        <f t="shared" ref="K13:P13" si="0">SUM(K8:K12)</f>
        <v>26873.9</v>
      </c>
      <c r="L13" s="29">
        <f t="shared" si="0"/>
        <v>53747.8</v>
      </c>
      <c r="M13" s="29">
        <f t="shared" si="0"/>
        <v>53747.8</v>
      </c>
      <c r="N13" s="29">
        <f t="shared" ca="1" si="0"/>
        <v>135531</v>
      </c>
      <c r="O13" s="29">
        <f t="shared" si="0"/>
        <v>96746.04</v>
      </c>
      <c r="P13" s="29">
        <f t="shared" si="0"/>
        <v>0</v>
      </c>
      <c r="Q13" s="29">
        <f ca="1">SUM(Q8:Q12)</f>
        <v>565413.67999999993</v>
      </c>
      <c r="R13" s="29"/>
      <c r="S13" s="29">
        <f>SUM(S8:S12)</f>
        <v>397733</v>
      </c>
      <c r="T13" s="29" t="s">
        <v>5</v>
      </c>
      <c r="U13" s="29">
        <f>SUM(U6:U6)</f>
        <v>0</v>
      </c>
    </row>
    <row r="14" spans="1:88" ht="35.1" customHeight="1" thickBot="1" x14ac:dyDescent="0.3">
      <c r="A14" s="23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3"/>
      <c r="S14" s="23">
        <f ca="1">Q13-S13</f>
        <v>169330.67999999993</v>
      </c>
      <c r="T14" s="23" t="s">
        <v>6</v>
      </c>
      <c r="U14" s="18"/>
    </row>
    <row r="15" spans="1:88" ht="35.1" customHeight="1" thickBot="1" x14ac:dyDescent="0.3">
      <c r="A15" s="8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8"/>
      <c r="S15" s="5"/>
      <c r="T15" s="5"/>
    </row>
    <row r="16" spans="1:88" ht="35.1" customHeight="1" thickBot="1" x14ac:dyDescent="0.3">
      <c r="A16" s="8"/>
      <c r="B16" s="5"/>
      <c r="C16" s="5"/>
      <c r="D16" s="5"/>
      <c r="E16" s="5"/>
      <c r="F16" s="5"/>
      <c r="G16" s="59" t="s">
        <v>14</v>
      </c>
      <c r="H16" s="60"/>
      <c r="I16" s="61"/>
      <c r="J16" s="5"/>
      <c r="K16" s="5"/>
      <c r="L16" s="5"/>
      <c r="M16" s="5"/>
      <c r="N16" s="5"/>
      <c r="O16" s="5"/>
      <c r="P16" s="5"/>
      <c r="Q16" s="5"/>
      <c r="R16" s="8"/>
      <c r="S16" s="5"/>
      <c r="T16" s="5"/>
    </row>
    <row r="17" spans="1:20" ht="35.1" customHeight="1" thickBot="1" x14ac:dyDescent="0.3">
      <c r="A17" s="8"/>
      <c r="B17" s="5"/>
      <c r="C17" s="5"/>
      <c r="D17" s="5"/>
      <c r="E17" s="5"/>
      <c r="F17" s="5"/>
      <c r="G17" s="59" t="s">
        <v>12</v>
      </c>
      <c r="H17" s="62"/>
      <c r="I17" s="63"/>
      <c r="J17" s="5"/>
      <c r="K17" s="5"/>
      <c r="L17" s="5"/>
      <c r="M17" s="5"/>
      <c r="N17" s="5"/>
      <c r="O17" s="5"/>
      <c r="P17" s="5"/>
      <c r="Q17" s="5"/>
      <c r="R17" s="8"/>
      <c r="S17" s="5"/>
      <c r="T17" s="5"/>
    </row>
    <row r="18" spans="1:20" ht="35.1" customHeight="1" thickBot="1" x14ac:dyDescent="0.3">
      <c r="A18" s="8"/>
      <c r="B18" s="5"/>
      <c r="C18" s="5"/>
      <c r="D18" s="5"/>
      <c r="E18" s="5"/>
      <c r="F18" s="5"/>
      <c r="G18" s="57" t="s">
        <v>8</v>
      </c>
      <c r="H18" s="58"/>
      <c r="I18" s="12">
        <f>K13+L13+M13+O13</f>
        <v>231115.53999999998</v>
      </c>
      <c r="J18" s="5"/>
      <c r="K18" s="5"/>
      <c r="L18" s="5"/>
      <c r="M18" s="5"/>
      <c r="N18" s="5"/>
      <c r="O18" s="5"/>
      <c r="P18" s="5"/>
      <c r="Q18" s="5"/>
      <c r="R18" s="8"/>
      <c r="S18" s="5"/>
      <c r="T18" s="5"/>
    </row>
    <row r="19" spans="1:20" ht="35.1" customHeight="1" thickBot="1" x14ac:dyDescent="0.3">
      <c r="A19" s="8"/>
      <c r="B19" s="5"/>
      <c r="C19" s="5"/>
      <c r="D19" s="5"/>
      <c r="E19" s="5"/>
      <c r="F19" s="5"/>
      <c r="G19" s="57" t="s">
        <v>9</v>
      </c>
      <c r="H19" s="58"/>
      <c r="I19" s="12">
        <v>80115</v>
      </c>
      <c r="J19" s="5"/>
      <c r="K19" s="5"/>
      <c r="L19" s="5"/>
      <c r="M19" s="5"/>
      <c r="N19" s="5"/>
      <c r="O19" s="5"/>
      <c r="P19" s="5"/>
      <c r="Q19" s="5"/>
      <c r="R19" s="8"/>
      <c r="S19" s="5"/>
      <c r="T19" s="5"/>
    </row>
    <row r="20" spans="1:20" ht="35.1" customHeight="1" thickBot="1" x14ac:dyDescent="0.3">
      <c r="A20" s="8"/>
      <c r="B20" s="5"/>
      <c r="C20" s="5"/>
      <c r="D20" s="5"/>
      <c r="E20" s="5"/>
      <c r="F20" s="5"/>
      <c r="G20" s="55" t="s">
        <v>10</v>
      </c>
      <c r="H20" s="56"/>
      <c r="I20" s="13">
        <f ca="1">S14</f>
        <v>169330.67999999993</v>
      </c>
      <c r="J20" s="5"/>
      <c r="K20" s="5"/>
      <c r="L20" s="5"/>
      <c r="M20" s="5"/>
      <c r="N20" s="5"/>
      <c r="O20" s="5"/>
      <c r="P20" s="5"/>
      <c r="Q20" s="5"/>
      <c r="R20" s="8"/>
      <c r="S20" s="5"/>
      <c r="T20" s="5"/>
    </row>
    <row r="21" spans="1:20" ht="35.1" customHeight="1" thickBot="1" x14ac:dyDescent="0.3">
      <c r="A21" s="8"/>
      <c r="B21" s="5"/>
      <c r="C21" s="5"/>
      <c r="D21" s="5"/>
      <c r="E21" s="5"/>
      <c r="F21" s="5"/>
      <c r="G21" s="55" t="s">
        <v>13</v>
      </c>
      <c r="H21" s="56"/>
      <c r="I21" s="13">
        <f ca="1">N13-Q11</f>
        <v>54490.320000000007</v>
      </c>
      <c r="J21" s="5"/>
      <c r="K21" s="5"/>
      <c r="L21" s="5"/>
      <c r="M21" s="5"/>
      <c r="N21" s="5"/>
      <c r="O21" s="5"/>
      <c r="P21" s="5"/>
      <c r="Q21" s="5"/>
      <c r="R21" s="8"/>
      <c r="S21" s="5"/>
      <c r="T21" s="5"/>
    </row>
    <row r="22" spans="1:20" ht="35.1" customHeight="1" x14ac:dyDescent="0.25">
      <c r="A22" s="8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8"/>
      <c r="S22" s="5"/>
      <c r="T22" s="5"/>
    </row>
    <row r="23" spans="1:20" ht="35.1" customHeight="1" x14ac:dyDescent="0.25">
      <c r="A23" s="8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8"/>
      <c r="S23" s="5"/>
      <c r="T23" s="5"/>
    </row>
    <row r="24" spans="1:20" ht="35.1" customHeight="1" x14ac:dyDescent="0.25">
      <c r="A24" s="8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8"/>
      <c r="S24" s="5"/>
      <c r="T24" s="5"/>
    </row>
    <row r="25" spans="1:20" ht="35.1" customHeight="1" x14ac:dyDescent="0.25">
      <c r="A25" s="8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8"/>
      <c r="S25" s="5"/>
      <c r="T25" s="5"/>
    </row>
    <row r="26" spans="1:20" ht="35.1" customHeight="1" x14ac:dyDescent="0.25">
      <c r="A26" s="8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8"/>
      <c r="S26" s="5"/>
      <c r="T26" s="5"/>
    </row>
    <row r="27" spans="1:20" ht="35.1" customHeight="1" x14ac:dyDescent="0.25">
      <c r="A27" s="8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8"/>
      <c r="S27" s="5"/>
      <c r="T27" s="5"/>
    </row>
    <row r="28" spans="1:20" ht="35.1" customHeight="1" x14ac:dyDescent="0.25">
      <c r="A28" s="8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8"/>
      <c r="S28" s="5"/>
      <c r="T28" s="5"/>
    </row>
    <row r="29" spans="1:20" ht="35.1" customHeight="1" x14ac:dyDescent="0.25">
      <c r="A29" s="8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8"/>
      <c r="S29" s="5"/>
      <c r="T29" s="5"/>
    </row>
    <row r="30" spans="1:20" ht="35.1" customHeight="1" x14ac:dyDescent="0.25">
      <c r="A30" s="8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8"/>
      <c r="S30" s="5"/>
      <c r="T30" s="5"/>
    </row>
    <row r="31" spans="1:20" ht="35.1" customHeight="1" x14ac:dyDescent="0.25">
      <c r="A31" s="8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8"/>
      <c r="S31" s="5"/>
      <c r="T31" s="5"/>
    </row>
    <row r="32" spans="1:20" ht="35.1" customHeight="1" x14ac:dyDescent="0.25">
      <c r="A32" s="8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8"/>
      <c r="S32" s="5"/>
      <c r="T32" s="5"/>
    </row>
    <row r="33" spans="1:20" ht="35.1" customHeight="1" x14ac:dyDescent="0.25">
      <c r="A33" s="8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8"/>
      <c r="S33" s="5"/>
      <c r="T33" s="5"/>
    </row>
    <row r="34" spans="1:20" ht="35.1" customHeight="1" x14ac:dyDescent="0.25">
      <c r="A34" s="8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8"/>
      <c r="S34" s="5"/>
      <c r="T34" s="5"/>
    </row>
    <row r="35" spans="1:20" ht="35.1" customHeight="1" x14ac:dyDescent="0.25">
      <c r="A35" s="8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8"/>
      <c r="S35" s="5"/>
      <c r="T35" s="5"/>
    </row>
    <row r="36" spans="1:20" ht="35.1" customHeight="1" x14ac:dyDescent="0.25">
      <c r="A36" s="8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8"/>
      <c r="S36" s="5"/>
      <c r="T36" s="5"/>
    </row>
    <row r="37" spans="1:20" ht="35.1" customHeight="1" x14ac:dyDescent="0.25">
      <c r="A37" s="8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8"/>
      <c r="S37" s="5"/>
      <c r="T37" s="5"/>
    </row>
    <row r="38" spans="1:20" ht="35.1" customHeight="1" x14ac:dyDescent="0.25">
      <c r="A38" s="8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8"/>
      <c r="S38" s="5"/>
      <c r="T38" s="5"/>
    </row>
    <row r="39" spans="1:20" ht="35.1" customHeight="1" x14ac:dyDescent="0.25">
      <c r="A39" s="8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8"/>
      <c r="S39" s="5"/>
      <c r="T39" s="5"/>
    </row>
    <row r="40" spans="1:20" ht="35.1" customHeight="1" x14ac:dyDescent="0.25">
      <c r="A40" s="8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8"/>
      <c r="S40" s="5"/>
      <c r="T40" s="5"/>
    </row>
    <row r="41" spans="1:20" ht="35.1" customHeight="1" x14ac:dyDescent="0.25">
      <c r="A41" s="8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8"/>
      <c r="S41" s="5"/>
      <c r="T41" s="5"/>
    </row>
    <row r="42" spans="1:20" ht="35.1" customHeight="1" x14ac:dyDescent="0.25">
      <c r="A42" s="8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8"/>
      <c r="S42" s="5"/>
      <c r="T42" s="5"/>
    </row>
    <row r="43" spans="1:20" ht="35.1" customHeight="1" x14ac:dyDescent="0.25">
      <c r="A43" s="8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8"/>
      <c r="S43" s="5"/>
      <c r="T43" s="5"/>
    </row>
    <row r="44" spans="1:20" ht="35.1" customHeight="1" x14ac:dyDescent="0.25">
      <c r="A44" s="8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8"/>
      <c r="S44" s="5"/>
      <c r="T44" s="5"/>
    </row>
    <row r="45" spans="1:20" ht="35.1" customHeight="1" x14ac:dyDescent="0.25">
      <c r="A45" s="8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8"/>
      <c r="S45" s="5"/>
      <c r="T45" s="5"/>
    </row>
    <row r="46" spans="1:20" ht="35.1" customHeight="1" x14ac:dyDescent="0.25">
      <c r="A46" s="8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8"/>
      <c r="S46" s="5"/>
      <c r="T46" s="5"/>
    </row>
    <row r="47" spans="1:20" ht="35.1" customHeight="1" x14ac:dyDescent="0.25">
      <c r="A47" s="8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8"/>
      <c r="S47" s="5"/>
      <c r="T47" s="5"/>
    </row>
    <row r="48" spans="1:20" ht="35.1" customHeight="1" x14ac:dyDescent="0.25">
      <c r="A48" s="8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8"/>
      <c r="S48" s="5"/>
      <c r="T48" s="5"/>
    </row>
    <row r="49" spans="1:20" ht="35.1" customHeight="1" x14ac:dyDescent="0.25">
      <c r="A49" s="8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8"/>
      <c r="S49" s="5"/>
      <c r="T49" s="5"/>
    </row>
    <row r="50" spans="1:20" ht="35.1" customHeight="1" x14ac:dyDescent="0.25">
      <c r="A50" s="8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8"/>
      <c r="S50" s="5"/>
      <c r="T50" s="5"/>
    </row>
    <row r="51" spans="1:20" ht="35.1" customHeight="1" x14ac:dyDescent="0.25">
      <c r="A51" s="8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8"/>
      <c r="S51" s="5"/>
      <c r="T51" s="5"/>
    </row>
    <row r="52" spans="1:20" ht="35.1" customHeight="1" x14ac:dyDescent="0.25">
      <c r="A52" s="8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8"/>
      <c r="S52" s="5"/>
      <c r="T52" s="5"/>
    </row>
    <row r="53" spans="1:20" ht="35.1" customHeight="1" x14ac:dyDescent="0.25">
      <c r="A53" s="8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8"/>
      <c r="S53" s="5"/>
      <c r="T53" s="5"/>
    </row>
    <row r="54" spans="1:20" ht="35.1" customHeight="1" x14ac:dyDescent="0.25">
      <c r="A54" s="8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8"/>
      <c r="S54" s="5"/>
      <c r="T54" s="5"/>
    </row>
    <row r="55" spans="1:20" ht="35.1" customHeight="1" x14ac:dyDescent="0.25">
      <c r="A55" s="8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8"/>
      <c r="S55" s="5"/>
      <c r="T55" s="5"/>
    </row>
    <row r="56" spans="1:20" ht="35.1" customHeight="1" x14ac:dyDescent="0.25">
      <c r="A56" s="8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8"/>
      <c r="S56" s="5"/>
      <c r="T56" s="5"/>
    </row>
    <row r="57" spans="1:20" ht="35.1" customHeight="1" x14ac:dyDescent="0.25">
      <c r="A57" s="8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8"/>
      <c r="S57" s="5"/>
      <c r="T57" s="5"/>
    </row>
    <row r="58" spans="1:20" ht="35.1" customHeight="1" x14ac:dyDescent="0.25">
      <c r="A58" s="8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8"/>
      <c r="S58" s="5"/>
      <c r="T58" s="5"/>
    </row>
    <row r="59" spans="1:20" ht="35.1" customHeight="1" x14ac:dyDescent="0.25">
      <c r="A59" s="8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8"/>
      <c r="S59" s="5"/>
      <c r="T59" s="5"/>
    </row>
    <row r="60" spans="1:20" ht="35.1" customHeight="1" x14ac:dyDescent="0.25">
      <c r="A60" s="8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8"/>
      <c r="S60" s="5"/>
      <c r="T60" s="5"/>
    </row>
    <row r="61" spans="1:20" ht="35.1" customHeight="1" x14ac:dyDescent="0.25">
      <c r="A61" s="8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8"/>
      <c r="S61" s="5"/>
      <c r="T61" s="5"/>
    </row>
    <row r="62" spans="1:20" ht="35.1" customHeight="1" x14ac:dyDescent="0.25">
      <c r="A62" s="8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8"/>
      <c r="S62" s="5"/>
      <c r="T62" s="5"/>
    </row>
    <row r="63" spans="1:20" ht="35.1" customHeight="1" x14ac:dyDescent="0.25">
      <c r="A63" s="8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8"/>
      <c r="S63" s="5"/>
      <c r="T63" s="5"/>
    </row>
    <row r="64" spans="1:20" ht="35.1" customHeight="1" x14ac:dyDescent="0.25">
      <c r="A64" s="8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8"/>
      <c r="S64" s="5"/>
      <c r="T64" s="5"/>
    </row>
    <row r="65" spans="1:20" ht="35.1" customHeight="1" x14ac:dyDescent="0.25">
      <c r="A65" s="8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8"/>
      <c r="S65" s="5"/>
      <c r="T65" s="5"/>
    </row>
    <row r="66" spans="1:20" ht="35.1" customHeight="1" x14ac:dyDescent="0.25">
      <c r="A66" s="8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8"/>
      <c r="S66" s="5"/>
      <c r="T66" s="5"/>
    </row>
    <row r="67" spans="1:20" ht="35.1" customHeight="1" x14ac:dyDescent="0.25">
      <c r="A67" s="8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8"/>
      <c r="S67" s="5"/>
      <c r="T67" s="5"/>
    </row>
    <row r="68" spans="1:20" ht="35.1" customHeight="1" x14ac:dyDescent="0.25">
      <c r="A68" s="8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8"/>
      <c r="S68" s="5"/>
      <c r="T68" s="5"/>
    </row>
    <row r="69" spans="1:20" ht="35.1" customHeight="1" x14ac:dyDescent="0.25">
      <c r="A69" s="8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8"/>
      <c r="S69" s="5"/>
      <c r="T69" s="5"/>
    </row>
    <row r="70" spans="1:20" ht="35.1" customHeight="1" x14ac:dyDescent="0.25">
      <c r="A70" s="8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8"/>
      <c r="S70" s="5"/>
      <c r="T70" s="5"/>
    </row>
    <row r="71" spans="1:20" ht="35.1" customHeight="1" x14ac:dyDescent="0.25">
      <c r="A71" s="8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8"/>
      <c r="S71" s="5"/>
      <c r="T71" s="5"/>
    </row>
    <row r="72" spans="1:20" ht="35.1" customHeight="1" x14ac:dyDescent="0.25">
      <c r="A72" s="8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8"/>
      <c r="S72" s="5"/>
      <c r="T72" s="5"/>
    </row>
    <row r="73" spans="1:20" ht="35.1" customHeight="1" x14ac:dyDescent="0.25">
      <c r="A73" s="8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8"/>
      <c r="S73" s="5"/>
      <c r="T73" s="5"/>
    </row>
    <row r="74" spans="1:20" ht="35.1" customHeight="1" x14ac:dyDescent="0.25">
      <c r="A74" s="8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8"/>
      <c r="S74" s="5"/>
      <c r="T74" s="5"/>
    </row>
    <row r="75" spans="1:20" ht="35.1" customHeight="1" x14ac:dyDescent="0.25">
      <c r="A75" s="8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8"/>
      <c r="S75" s="5"/>
      <c r="T75" s="5"/>
    </row>
    <row r="76" spans="1:20" ht="35.1" customHeight="1" x14ac:dyDescent="0.25">
      <c r="A76" s="8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8"/>
      <c r="S76" s="5"/>
      <c r="T76" s="5"/>
    </row>
    <row r="77" spans="1:20" ht="35.1" customHeight="1" x14ac:dyDescent="0.25">
      <c r="A77" s="8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8"/>
      <c r="S77" s="5"/>
      <c r="T77" s="5"/>
    </row>
  </sheetData>
  <autoFilter ref="R1:R77"/>
  <mergeCells count="7">
    <mergeCell ref="B8:B9"/>
    <mergeCell ref="G21:H21"/>
    <mergeCell ref="G18:H18"/>
    <mergeCell ref="G19:H19"/>
    <mergeCell ref="G20:H20"/>
    <mergeCell ref="G16:I16"/>
    <mergeCell ref="G17:I1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2025-06-04T11:58:51Z</dcterms:modified>
</cp:coreProperties>
</file>