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Error_files\Error_files\"/>
    </mc:Choice>
  </mc:AlternateContent>
  <xr:revisionPtr revIDLastSave="0" documentId="13_ncr:1_{BE105204-9BC5-4D6E-9664-E5BC85C3C842}" xr6:coauthVersionLast="36" xr6:coauthVersionMax="47" xr10:uidLastSave="{00000000-0000-0000-0000-000000000000}"/>
  <bookViews>
    <workbookView xWindow="0" yWindow="0" windowWidth="17256" windowHeight="5556" tabRatio="58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" i="1" l="1"/>
  <c r="Q12" i="1" l="1"/>
  <c r="Q11" i="1"/>
  <c r="L41" i="1" l="1"/>
  <c r="G10" i="1"/>
  <c r="J10" i="1" s="1"/>
  <c r="J39" i="1"/>
  <c r="L39" i="1" s="1"/>
  <c r="J38" i="1"/>
  <c r="L38" i="1" s="1"/>
  <c r="J37" i="1"/>
  <c r="L37" i="1" s="1"/>
  <c r="J36" i="1"/>
  <c r="L36" i="1" s="1"/>
  <c r="L40" i="1" l="1"/>
  <c r="L42" i="1" s="1"/>
  <c r="K10" i="1"/>
  <c r="L10" i="1"/>
  <c r="M10" i="1"/>
  <c r="H10" i="1"/>
  <c r="G9" i="1"/>
  <c r="J9" i="1" s="1"/>
  <c r="N10" i="1" l="1"/>
  <c r="I10" i="1"/>
  <c r="Q10" i="1" s="1"/>
  <c r="H9" i="1"/>
  <c r="N9" i="1" s="1"/>
  <c r="I9" i="1" l="1"/>
  <c r="G7" i="1" l="1"/>
  <c r="H7" i="1" l="1"/>
  <c r="L7" i="1"/>
  <c r="K7" i="1"/>
  <c r="J7" i="1"/>
  <c r="M7" i="1"/>
  <c r="L9" i="1" l="1"/>
  <c r="M9" i="1"/>
  <c r="K9" i="1"/>
  <c r="N7" i="1"/>
  <c r="I7" i="1"/>
  <c r="Q9" i="1" l="1"/>
  <c r="Q7" i="1"/>
</calcChain>
</file>

<file path=xl/sharedStrings.xml><?xml version="1.0" encoding="utf-8"?>
<sst xmlns="http://schemas.openxmlformats.org/spreadsheetml/2006/main" count="54" uniqueCount="49">
  <si>
    <t>Amount</t>
  </si>
  <si>
    <t>UTR</t>
  </si>
  <si>
    <t>Hold Amount For Quantity excess against DPR</t>
  </si>
  <si>
    <t>SBR Enterprises</t>
  </si>
  <si>
    <t>GST Release note</t>
  </si>
  <si>
    <t>ITEM</t>
  </si>
  <si>
    <t>DPR</t>
  </si>
  <si>
    <t>CUM</t>
  </si>
  <si>
    <t>EXCESS</t>
  </si>
  <si>
    <t>RATE</t>
  </si>
  <si>
    <t>AMOUNT</t>
  </si>
  <si>
    <t>160mm dia</t>
  </si>
  <si>
    <t>BOE</t>
  </si>
  <si>
    <t>R BOE</t>
  </si>
  <si>
    <t>Extra Amount</t>
  </si>
  <si>
    <t>Already Hold</t>
  </si>
  <si>
    <t xml:space="preserve">http://pmc.lcepl.com/issues/54422  </t>
  </si>
  <si>
    <t>To be hold in bill 02</t>
  </si>
  <si>
    <t>J-hock</t>
  </si>
  <si>
    <t>As per Row no 43 multiple layer to single layer bill, Rate revised reconcile measurement variable amt to be added in tax invoice no 2</t>
  </si>
  <si>
    <t xml:space="preserve">Hold Amount As per site instructions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</si>
  <si>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</si>
  <si>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</si>
  <si>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</si>
  <si>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</si>
  <si>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</si>
  <si>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</si>
  <si>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</si>
  <si>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</si>
  <si>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</si>
  <si>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</si>
  <si>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</si>
  <si>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</si>
  <si>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</si>
  <si>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</si>
  <si>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</si>
  <si>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</si>
  <si>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</si>
  <si>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</si>
  <si>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</si>
  <si>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</si>
  <si>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</si>
  <si>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Akarpur Urf Fusgarh village Pipeline work</t>
  </si>
  <si>
    <t>13-01-2023IFT/IFT23013020548/RIUP22/1854/SBR ENTERPRISES 107880.00</t>
  </si>
  <si>
    <t>20-02-2023IFT/IFT23051015380/RIUP22/2216/SBR ENTERPRISES 3177</t>
  </si>
  <si>
    <t>24-02-2023IFT/IFT23055007809/RIUP22/2304/SBR ENTERPRISES 148500.00</t>
  </si>
  <si>
    <t>27-03-2023IFT/IFT23086032014/RIUP22/2745/SBR ENTERPRISES 29700.00</t>
  </si>
  <si>
    <t>11-04-2023IFT/IFT23101022093/SPUP23/0079/SBR ENTERPRISES 148500.00</t>
  </si>
  <si>
    <t>22-06-2023IFT/IFT23173012784/RIUP23/803/SBR ENTERPRISES 56430.00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</si>
</sst>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  <font>
      <sz val="9"/>
      <color rgb="FF555555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15" fontId="7" fillId="2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64" fontId="0" fillId="2" borderId="3" xfId="1" applyNumberFormat="1" applyFon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64" fontId="10" fillId="2" borderId="3" xfId="0" applyNumberFormat="1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12" fillId="3" borderId="2" xfId="1" applyNumberFormat="1" applyFont="1" applyFill="1" applyBorder="1" applyAlignment="1">
      <alignment vertical="center"/>
    </xf>
    <xf numFmtId="164" fontId="12" fillId="3" borderId="7" xfId="1" applyNumberFormat="1" applyFont="1" applyFill="1" applyBorder="1" applyAlignment="1">
      <alignment vertical="center"/>
    </xf>
    <xf numFmtId="0" fontId="6" fillId="0" borderId="0" xfId="0" applyFont="1"/>
    <xf numFmtId="164" fontId="13" fillId="2" borderId="1" xfId="3" applyFont="1" applyFill="1" applyBorder="1" applyAlignment="1">
      <alignment vertical="center"/>
    </xf>
    <xf numFmtId="164" fontId="13" fillId="2" borderId="10" xfId="3" applyFont="1" applyFill="1" applyBorder="1" applyAlignment="1">
      <alignment vertical="center"/>
    </xf>
    <xf numFmtId="0" fontId="14" fillId="2" borderId="10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15" fillId="2" borderId="9" xfId="3" applyFont="1" applyFill="1" applyBorder="1" applyAlignment="1">
      <alignment horizontal="center" vertical="center"/>
    </xf>
    <xf numFmtId="164" fontId="6" fillId="2" borderId="9" xfId="3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 indent="1"/>
    </xf>
    <xf numFmtId="0" fontId="9" fillId="2" borderId="4" xfId="2" applyFill="1" applyBorder="1" applyAlignment="1">
      <alignment horizontal="center" vertical="center"/>
    </xf>
    <xf numFmtId="0" fontId="9" fillId="2" borderId="5" xfId="2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164" fontId="0" fillId="2" borderId="3" xfId="1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Alignment="1">
      <alignment horizontal="center" vertical="center"/>
    </xf>
  </cellXfs>
  <cellStyles count="4">
    <cellStyle name="Comma" xfId="1" builtinId="3"/>
    <cellStyle name="Comma 2" xfId="3" xr:uid="{B55475BE-2B82-48B3-A685-70AC6974247C}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mc.lcepl.com/issues/54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B2" zoomScaleNormal="100" workbookViewId="0">
      <selection activeCell="T13" sqref="T13"/>
    </sheetView>
  </sheetViews>
  <sheetFormatPr defaultColWidth="9" defaultRowHeight="24.9" customHeight="1" x14ac:dyDescent="0.3"/>
  <cols>
    <col min="1" max="1" width="10.109375" style="1" customWidth="1"/>
    <col min="2" max="2" width="30" style="1" customWidth="1"/>
    <col min="3" max="3" width="13.5546875" style="1" bestFit="1" customWidth="1"/>
    <col min="4" max="4" width="11.6640625" style="1" bestFit="1" customWidth="1"/>
    <col min="5" max="5" width="13.33203125" style="1" bestFit="1" customWidth="1"/>
    <col min="6" max="7" width="13.33203125" style="1" customWidth="1"/>
    <col min="8" max="8" width="14.6640625" style="8" customWidth="1"/>
    <col min="9" max="9" width="13" style="8" bestFit="1" customWidth="1"/>
    <col min="10" max="10" width="11.33203125" style="1" bestFit="1" customWidth="1"/>
    <col min="11" max="11" width="12.44140625" style="1" bestFit="1" customWidth="1"/>
    <col min="12" max="12" width="13.6640625" style="1" bestFit="1" customWidth="1"/>
    <col min="13" max="13" width="12.6640625" style="1" customWidth="1"/>
    <col min="14" max="15" width="14.88671875" style="1" customWidth="1"/>
    <col min="16" max="16" width="17" style="1" customWidth="1"/>
    <col min="17" max="17" width="14.88671875" style="1" customWidth="1"/>
    <col min="18" max="18" width="7.33203125" style="1" customWidth="1"/>
    <col min="19" max="19" width="18.88671875" style="1" bestFit="1" customWidth="1"/>
    <col min="20" max="20" width="72.44140625" style="1" bestFit="1" customWidth="1"/>
    <col min="21" max="16384" width="9" style="1"/>
  </cols>
  <sheetData>
    <row r="1" spans="1:20" ht="24.9" customHeight="1" thickBot="1" x14ac:dyDescent="0.35">
      <c r="A1" s="37" t="s">
        <v>21</v>
      </c>
      <c r="B1" s="24" t="s">
        <v>3</v>
      </c>
      <c r="E1" s="23"/>
      <c r="F1" s="23"/>
      <c r="G1" s="23"/>
      <c r="H1" s="2"/>
      <c r="I1" s="2"/>
    </row>
    <row r="2" spans="1:20" ht="24.9" customHeight="1" thickBot="1" x14ac:dyDescent="0.35">
      <c r="A2" s="37" t="s">
        <v>22</v>
      </c>
      <c r="B2" s="38" t="s">
        <v>23</v>
      </c>
      <c r="C2" s="3"/>
      <c r="E2" s="24"/>
      <c r="H2" s="9"/>
      <c r="I2" s="4"/>
      <c r="J2" s="5"/>
      <c r="K2" s="5"/>
      <c r="L2" s="5"/>
      <c r="M2" s="5"/>
      <c r="N2" s="5"/>
      <c r="O2" s="5"/>
      <c r="P2" s="5"/>
      <c r="Q2" s="5"/>
      <c r="R2" s="5"/>
    </row>
    <row r="3" spans="1:20" ht="24.9" customHeight="1" thickBot="1" x14ac:dyDescent="0.35">
      <c r="A3" s="37" t="s">
        <v>24</v>
      </c>
      <c r="B3" s="39" t="s">
        <v>25</v>
      </c>
      <c r="C3" s="3"/>
      <c r="E3" s="24"/>
      <c r="H3" s="9"/>
      <c r="I3" s="4"/>
      <c r="J3" s="5"/>
      <c r="K3" s="5"/>
      <c r="L3" s="5"/>
      <c r="M3" s="5"/>
      <c r="N3" s="5"/>
      <c r="O3" s="5"/>
      <c r="P3" s="5"/>
      <c r="Q3" s="5"/>
      <c r="R3" s="5"/>
    </row>
    <row r="4" spans="1:20" ht="24.9" customHeight="1" thickBot="1" x14ac:dyDescent="0.35">
      <c r="A4" s="37" t="s">
        <v>26</v>
      </c>
      <c r="B4" s="40" t="s">
        <v>25</v>
      </c>
      <c r="C4" s="5"/>
      <c r="D4" s="5"/>
      <c r="E4" s="5"/>
      <c r="F4" s="5"/>
      <c r="G4" s="5"/>
      <c r="H4" s="6"/>
      <c r="I4" s="6"/>
      <c r="J4" s="5"/>
      <c r="K4" s="5"/>
      <c r="L4" s="5"/>
      <c r="M4" s="5"/>
      <c r="S4" s="7"/>
      <c r="T4" s="7"/>
    </row>
    <row r="5" spans="1:20" ht="24.9" customHeight="1" x14ac:dyDescent="0.3">
      <c r="A5" s="41" t="s">
        <v>27</v>
      </c>
      <c r="B5" s="42" t="s">
        <v>28</v>
      </c>
      <c r="C5" s="43" t="s">
        <v>29</v>
      </c>
      <c r="D5" s="44" t="s">
        <v>30</v>
      </c>
      <c r="E5" s="42" t="s">
        <v>31</v>
      </c>
      <c r="F5" s="42" t="s">
        <v>32</v>
      </c>
      <c r="G5" s="44" t="s">
        <v>33</v>
      </c>
      <c r="H5" s="45" t="s">
        <v>34</v>
      </c>
      <c r="I5" s="46" t="s">
        <v>0</v>
      </c>
      <c r="J5" s="42" t="s">
        <v>35</v>
      </c>
      <c r="K5" s="42" t="s">
        <v>36</v>
      </c>
      <c r="L5" s="42" t="s">
        <v>37</v>
      </c>
      <c r="M5" s="42" t="s">
        <v>38</v>
      </c>
      <c r="N5" s="42" t="s">
        <v>39</v>
      </c>
      <c r="O5" s="25" t="s">
        <v>2</v>
      </c>
      <c r="P5" s="25" t="s">
        <v>20</v>
      </c>
      <c r="Q5" s="42" t="s">
        <v>40</v>
      </c>
      <c r="R5" s="25"/>
      <c r="S5" s="42" t="s">
        <v>41</v>
      </c>
      <c r="T5" s="42" t="s">
        <v>1</v>
      </c>
    </row>
    <row r="6" spans="1:20" ht="24.9" customHeight="1" thickBot="1" x14ac:dyDescent="0.35">
      <c r="A6" s="50">
        <v>54422</v>
      </c>
      <c r="B6" s="47"/>
      <c r="C6" s="30"/>
      <c r="D6" s="30"/>
      <c r="E6" s="30"/>
      <c r="F6" s="30"/>
      <c r="G6" s="30"/>
      <c r="H6" s="30"/>
      <c r="I6" s="30"/>
      <c r="J6" s="33">
        <v>0.01</v>
      </c>
      <c r="K6" s="33">
        <v>0.05</v>
      </c>
      <c r="L6" s="33">
        <v>0.1</v>
      </c>
      <c r="M6" s="33">
        <v>0.1</v>
      </c>
      <c r="N6" s="30"/>
      <c r="O6" s="30"/>
      <c r="P6" s="30"/>
      <c r="Q6" s="30"/>
      <c r="R6" s="34"/>
      <c r="S6" s="13"/>
      <c r="T6" s="13"/>
    </row>
    <row r="7" spans="1:20" ht="24.9" customHeight="1" x14ac:dyDescent="0.3">
      <c r="A7" s="50">
        <v>54422</v>
      </c>
      <c r="B7" s="48" t="s">
        <v>42</v>
      </c>
      <c r="C7" s="14">
        <v>44935</v>
      </c>
      <c r="D7" s="10">
        <v>368</v>
      </c>
      <c r="E7" s="11">
        <v>176521</v>
      </c>
      <c r="F7" s="11">
        <v>0</v>
      </c>
      <c r="G7" s="11">
        <f>ROUND(E7-F7,)</f>
        <v>176521</v>
      </c>
      <c r="H7" s="11">
        <f>ROUND(G7*18%,)</f>
        <v>31774</v>
      </c>
      <c r="I7" s="11">
        <f t="shared" ref="I7:I10" si="0">G7+H7</f>
        <v>208295</v>
      </c>
      <c r="J7" s="11">
        <f>ROUND(G7*$J$6,)</f>
        <v>1765</v>
      </c>
      <c r="K7" s="11">
        <f>ROUND(G7*5%,)</f>
        <v>8826</v>
      </c>
      <c r="L7" s="11">
        <f>ROUND(G7*10%,)</f>
        <v>17652</v>
      </c>
      <c r="M7" s="11">
        <f>ROUND(G7*10%,)</f>
        <v>17652</v>
      </c>
      <c r="N7" s="35">
        <f>H7</f>
        <v>31774</v>
      </c>
      <c r="O7" s="11">
        <v>22746</v>
      </c>
      <c r="P7" s="11">
        <v>0</v>
      </c>
      <c r="Q7" s="11">
        <f>ROUND(I7-SUM(J7:O7),)</f>
        <v>107880</v>
      </c>
      <c r="R7" s="31"/>
      <c r="S7" s="11">
        <v>107880</v>
      </c>
      <c r="T7" s="32" t="s">
        <v>43</v>
      </c>
    </row>
    <row r="8" spans="1:20" ht="24.9" customHeight="1" x14ac:dyDescent="0.3">
      <c r="A8" s="50">
        <v>54422</v>
      </c>
      <c r="B8" s="49" t="s">
        <v>4</v>
      </c>
      <c r="C8" s="22">
        <v>44935</v>
      </c>
      <c r="D8" s="27">
        <v>368</v>
      </c>
      <c r="E8" s="12">
        <v>31774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36">
        <f>E12</f>
        <v>48672</v>
      </c>
      <c r="R8" s="26"/>
      <c r="S8" s="12">
        <v>31774</v>
      </c>
      <c r="T8" s="28" t="s">
        <v>44</v>
      </c>
    </row>
    <row r="9" spans="1:20" ht="24.9" customHeight="1" x14ac:dyDescent="0.3">
      <c r="A9" s="50">
        <v>54422</v>
      </c>
      <c r="B9" s="49" t="s">
        <v>42</v>
      </c>
      <c r="C9" s="22">
        <v>44983</v>
      </c>
      <c r="D9" s="27">
        <v>372</v>
      </c>
      <c r="E9" s="12">
        <v>217997.33</v>
      </c>
      <c r="F9" s="12">
        <v>0</v>
      </c>
      <c r="G9" s="12">
        <f>E9-F9</f>
        <v>217997.33</v>
      </c>
      <c r="H9" s="12">
        <f>ROUND(G9*18%,)</f>
        <v>39240</v>
      </c>
      <c r="I9" s="12">
        <f t="shared" si="0"/>
        <v>257237.33</v>
      </c>
      <c r="J9" s="12">
        <f>ROUND(G9*$J$6,)</f>
        <v>2180</v>
      </c>
      <c r="K9" s="12">
        <f>ROUND(G9*5%,)</f>
        <v>10900</v>
      </c>
      <c r="L9" s="12">
        <f>ROUND(G9*10%,)</f>
        <v>21800</v>
      </c>
      <c r="M9" s="12">
        <f>ROUND(G9*10%,)</f>
        <v>21800</v>
      </c>
      <c r="N9" s="36">
        <f>H9</f>
        <v>39240</v>
      </c>
      <c r="O9" s="12">
        <v>115111.25</v>
      </c>
      <c r="P9" s="12">
        <v>0</v>
      </c>
      <c r="Q9" s="12">
        <f>ROUND(I9-SUM(J9:O9),)</f>
        <v>46206</v>
      </c>
      <c r="R9" s="26"/>
      <c r="S9" s="12">
        <v>148500</v>
      </c>
      <c r="T9" s="28" t="s">
        <v>45</v>
      </c>
    </row>
    <row r="10" spans="1:20" ht="24.9" customHeight="1" x14ac:dyDescent="0.3">
      <c r="A10" s="50">
        <v>54422</v>
      </c>
      <c r="B10" s="49" t="s">
        <v>42</v>
      </c>
      <c r="C10" s="22">
        <v>45075</v>
      </c>
      <c r="D10" s="27">
        <v>2</v>
      </c>
      <c r="E10" s="12">
        <v>270400</v>
      </c>
      <c r="F10" s="12">
        <v>0</v>
      </c>
      <c r="G10" s="12">
        <f>E10-F10</f>
        <v>270400</v>
      </c>
      <c r="H10" s="12">
        <f>ROUND(G10*18%,)</f>
        <v>48672</v>
      </c>
      <c r="I10" s="12">
        <f t="shared" si="0"/>
        <v>319072</v>
      </c>
      <c r="J10" s="12">
        <f>ROUND(G10*$J$6,)</f>
        <v>2704</v>
      </c>
      <c r="K10" s="12">
        <f>ROUND(G10*5%,)</f>
        <v>13520</v>
      </c>
      <c r="L10" s="12">
        <f>ROUND(G10*10%,)</f>
        <v>27040</v>
      </c>
      <c r="M10" s="12">
        <f>ROUND(G10*10%,)</f>
        <v>27040</v>
      </c>
      <c r="N10" s="36">
        <f>H10</f>
        <v>48672</v>
      </c>
      <c r="O10" s="12">
        <v>20674.25</v>
      </c>
      <c r="P10" s="12">
        <v>103950</v>
      </c>
      <c r="Q10" s="12">
        <f>ROUND(I10-SUM(J10:P10),)</f>
        <v>75472</v>
      </c>
      <c r="R10" s="26"/>
      <c r="S10" s="12">
        <v>29700</v>
      </c>
      <c r="T10" s="28" t="s">
        <v>46</v>
      </c>
    </row>
    <row r="11" spans="1:20" ht="24.9" customHeight="1" x14ac:dyDescent="0.3">
      <c r="A11" s="50">
        <v>54422</v>
      </c>
      <c r="B11" s="49" t="s">
        <v>4</v>
      </c>
      <c r="C11" s="22">
        <v>44983</v>
      </c>
      <c r="D11" s="27">
        <v>372</v>
      </c>
      <c r="E11" s="12">
        <v>39240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36">
        <f>E11</f>
        <v>39240</v>
      </c>
      <c r="R11" s="26"/>
      <c r="S11" s="12">
        <v>148500</v>
      </c>
      <c r="T11" s="28" t="s">
        <v>47</v>
      </c>
    </row>
    <row r="12" spans="1:20" ht="24.9" customHeight="1" x14ac:dyDescent="0.3">
      <c r="A12" s="50">
        <v>54422</v>
      </c>
      <c r="B12" s="49" t="s">
        <v>4</v>
      </c>
      <c r="C12" s="22">
        <v>45075</v>
      </c>
      <c r="D12" s="27">
        <v>2</v>
      </c>
      <c r="E12" s="12">
        <v>48672</v>
      </c>
      <c r="F12" s="12"/>
      <c r="G12" s="12"/>
      <c r="H12" s="12"/>
      <c r="I12" s="12"/>
      <c r="J12" s="12"/>
      <c r="K12" s="12"/>
      <c r="L12" s="12"/>
      <c r="M12" s="29"/>
      <c r="N12" s="12"/>
      <c r="O12" s="12"/>
      <c r="P12" s="12"/>
      <c r="Q12" s="36">
        <f>E12</f>
        <v>48672</v>
      </c>
      <c r="R12" s="26"/>
      <c r="S12" s="12">
        <v>56430</v>
      </c>
      <c r="T12" s="28" t="s">
        <v>48</v>
      </c>
    </row>
    <row r="13" spans="1:20" ht="24.9" customHeight="1" x14ac:dyDescent="0.3">
      <c r="H13" s="1"/>
      <c r="I13" s="1"/>
    </row>
    <row r="14" spans="1:20" ht="24.9" customHeight="1" x14ac:dyDescent="0.3">
      <c r="H14" s="1"/>
      <c r="I14" s="1"/>
    </row>
    <row r="15" spans="1:20" ht="24.9" customHeight="1" x14ac:dyDescent="0.3">
      <c r="H15" s="1"/>
      <c r="I15" s="1"/>
    </row>
    <row r="16" spans="1:20" ht="24.9" customHeight="1" x14ac:dyDescent="0.3">
      <c r="H16" s="1"/>
      <c r="I16" s="1"/>
    </row>
    <row r="17" spans="8:10" ht="24.9" customHeight="1" x14ac:dyDescent="0.3">
      <c r="H17" s="1"/>
      <c r="I17" s="1"/>
    </row>
    <row r="18" spans="8:10" ht="24.9" customHeight="1" x14ac:dyDescent="0.3">
      <c r="J18" s="8"/>
    </row>
    <row r="22" spans="8:10" ht="24.9" customHeight="1" x14ac:dyDescent="0.3">
      <c r="H22" s="1"/>
      <c r="I22" s="1"/>
    </row>
    <row r="23" spans="8:10" ht="24.9" customHeight="1" x14ac:dyDescent="0.3">
      <c r="H23" s="1"/>
      <c r="I23" s="1"/>
    </row>
    <row r="24" spans="8:10" ht="24.9" customHeight="1" x14ac:dyDescent="0.3">
      <c r="H24" s="1"/>
      <c r="I24" s="1"/>
    </row>
    <row r="25" spans="8:10" ht="24.9" customHeight="1" x14ac:dyDescent="0.3">
      <c r="H25" s="1"/>
      <c r="I25" s="1"/>
    </row>
    <row r="26" spans="8:10" ht="24.9" customHeight="1" x14ac:dyDescent="0.3">
      <c r="H26" s="1"/>
      <c r="I26" s="1"/>
    </row>
    <row r="27" spans="8:10" ht="24.9" customHeight="1" x14ac:dyDescent="0.3">
      <c r="H27" s="1"/>
      <c r="I27" s="1"/>
    </row>
    <row r="28" spans="8:10" ht="24.9" customHeight="1" x14ac:dyDescent="0.3">
      <c r="H28" s="1"/>
      <c r="I28" s="1"/>
    </row>
    <row r="29" spans="8:10" ht="24.9" customHeight="1" x14ac:dyDescent="0.3">
      <c r="H29" s="1"/>
      <c r="I29" s="1"/>
    </row>
    <row r="30" spans="8:10" ht="24.9" customHeight="1" x14ac:dyDescent="0.3">
      <c r="H30" s="1"/>
      <c r="I30" s="1"/>
    </row>
    <row r="35" spans="5:12" ht="24.9" customHeight="1" x14ac:dyDescent="0.3">
      <c r="G35" s="15" t="s">
        <v>5</v>
      </c>
      <c r="H35" s="16" t="s">
        <v>6</v>
      </c>
      <c r="I35" s="16" t="s">
        <v>7</v>
      </c>
      <c r="J35" s="15" t="s">
        <v>8</v>
      </c>
      <c r="K35" s="15" t="s">
        <v>9</v>
      </c>
      <c r="L35" s="15" t="s">
        <v>10</v>
      </c>
    </row>
    <row r="36" spans="5:12" ht="24.9" customHeight="1" x14ac:dyDescent="0.3">
      <c r="G36" s="15" t="s">
        <v>11</v>
      </c>
      <c r="H36" s="16">
        <v>84</v>
      </c>
      <c r="I36" s="16">
        <v>125.3</v>
      </c>
      <c r="J36" s="17">
        <f>I36-H36</f>
        <v>41.3</v>
      </c>
      <c r="K36" s="15">
        <v>100</v>
      </c>
      <c r="L36" s="17">
        <f>J36*K36</f>
        <v>4130</v>
      </c>
    </row>
    <row r="37" spans="5:12" ht="24.9" customHeight="1" x14ac:dyDescent="0.3">
      <c r="G37" s="15" t="s">
        <v>12</v>
      </c>
      <c r="H37" s="16">
        <v>12.6</v>
      </c>
      <c r="I37" s="16">
        <v>676.9</v>
      </c>
      <c r="J37" s="17">
        <f>I37-H37</f>
        <v>664.3</v>
      </c>
      <c r="K37" s="15">
        <v>50</v>
      </c>
      <c r="L37" s="17">
        <f>J37*K37</f>
        <v>33215</v>
      </c>
    </row>
    <row r="38" spans="5:12" ht="24.9" customHeight="1" x14ac:dyDescent="0.3">
      <c r="G38" s="15" t="s">
        <v>13</v>
      </c>
      <c r="H38" s="16">
        <v>12.6</v>
      </c>
      <c r="I38" s="16">
        <v>699.7</v>
      </c>
      <c r="J38" s="17">
        <f>I38-H38</f>
        <v>687.1</v>
      </c>
      <c r="K38" s="15">
        <v>175</v>
      </c>
      <c r="L38" s="17">
        <f>J38*K38</f>
        <v>120242.5</v>
      </c>
    </row>
    <row r="39" spans="5:12" ht="24.9" customHeight="1" x14ac:dyDescent="0.3">
      <c r="G39" s="15" t="s">
        <v>18</v>
      </c>
      <c r="H39" s="16">
        <v>0</v>
      </c>
      <c r="I39" s="16">
        <v>236</v>
      </c>
      <c r="J39" s="17">
        <f>I39-H39</f>
        <v>236</v>
      </c>
      <c r="K39" s="20">
        <v>4</v>
      </c>
      <c r="L39" s="17">
        <f>J39*K39</f>
        <v>944</v>
      </c>
    </row>
    <row r="40" spans="5:12" ht="24.9" customHeight="1" x14ac:dyDescent="0.3">
      <c r="G40" s="18"/>
      <c r="H40" s="19"/>
      <c r="I40" s="19"/>
      <c r="J40" s="53" t="s">
        <v>14</v>
      </c>
      <c r="K40" s="54"/>
      <c r="L40" s="17">
        <f>SUM(L36:L39)</f>
        <v>158531.5</v>
      </c>
    </row>
    <row r="41" spans="5:12" ht="24.9" customHeight="1" x14ac:dyDescent="0.3">
      <c r="G41" s="18"/>
      <c r="H41" s="19"/>
      <c r="I41" s="19"/>
      <c r="J41" s="53" t="s">
        <v>15</v>
      </c>
      <c r="K41" s="54"/>
      <c r="L41" s="17" t="e">
        <f>#REF!+#REF!</f>
        <v>#REF!</v>
      </c>
    </row>
    <row r="42" spans="5:12" ht="24.9" customHeight="1" x14ac:dyDescent="0.3">
      <c r="J42" s="55" t="s">
        <v>17</v>
      </c>
      <c r="K42" s="55"/>
      <c r="L42" s="21" t="e">
        <f>L40-L41</f>
        <v>#REF!</v>
      </c>
    </row>
    <row r="45" spans="5:12" ht="24.9" customHeight="1" x14ac:dyDescent="0.3">
      <c r="E45" s="51" t="s">
        <v>16</v>
      </c>
      <c r="F45" s="52"/>
      <c r="G45" s="52"/>
      <c r="H45" s="56" t="s">
        <v>19</v>
      </c>
      <c r="I45" s="56"/>
      <c r="J45" s="56"/>
      <c r="K45" s="56"/>
      <c r="L45" s="57">
        <v>13389</v>
      </c>
    </row>
    <row r="46" spans="5:12" ht="24.9" customHeight="1" x14ac:dyDescent="0.3">
      <c r="H46" s="56"/>
      <c r="I46" s="56"/>
      <c r="J46" s="56"/>
      <c r="K46" s="56"/>
      <c r="L46" s="57"/>
    </row>
    <row r="47" spans="5:12" ht="24.9" customHeight="1" x14ac:dyDescent="0.3">
      <c r="H47" s="56"/>
      <c r="I47" s="56"/>
      <c r="J47" s="56"/>
      <c r="K47" s="56"/>
    </row>
  </sheetData>
  <mergeCells count="6">
    <mergeCell ref="L45:L46"/>
    <mergeCell ref="E45:G45"/>
    <mergeCell ref="J40:K40"/>
    <mergeCell ref="J41:K41"/>
    <mergeCell ref="J42:K42"/>
    <mergeCell ref="H45:K47"/>
  </mergeCells>
  <hyperlinks>
    <hyperlink ref="E45" r:id="rId1" xr:uid="{00000000-0004-0000-0000-000000000000}"/>
  </hyperlinks>
  <pageMargins left="0.7" right="0.7" top="0.75" bottom="0.75" header="0.3" footer="0.3"/>
  <pageSetup orientation="portrait" r:id="rId2"/>
  <ignoredErrors>
    <ignoredError sqref="Q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2025-06-03T10:53:04Z</dcterms:modified>
</cp:coreProperties>
</file>