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13_ncr:1_{4FB8B235-2900-4FD1-AF68-FB82DFB779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I17" i="1" s="1"/>
  <c r="K17" i="1" l="1"/>
  <c r="J17" i="1"/>
  <c r="H17" i="1"/>
  <c r="M17" i="1"/>
  <c r="P17" i="1" s="1"/>
  <c r="J25" i="1"/>
  <c r="K25" i="1"/>
  <c r="L25" i="1"/>
  <c r="L36" i="1" s="1"/>
  <c r="G9" i="1"/>
  <c r="G8" i="1"/>
  <c r="H8" i="1" s="1"/>
  <c r="I14" i="1"/>
  <c r="H14" i="1"/>
  <c r="G12" i="1"/>
  <c r="I12" i="1" s="1"/>
  <c r="M14" i="1" l="1"/>
  <c r="P14" i="1" s="1"/>
  <c r="H12" i="1"/>
  <c r="H9" i="1"/>
  <c r="I9" i="1"/>
  <c r="I8" i="1"/>
  <c r="M8" i="1" s="1"/>
  <c r="H25" i="1" l="1"/>
  <c r="I25" i="1"/>
  <c r="L35" i="1" s="1"/>
  <c r="M9" i="1"/>
  <c r="P8" i="1" s="1"/>
  <c r="M12" i="1"/>
  <c r="P12" i="1" s="1"/>
  <c r="P25" i="1" l="1"/>
  <c r="N25" i="1"/>
  <c r="O26" i="1" s="1"/>
  <c r="M25" i="1"/>
  <c r="O27" i="1" l="1"/>
  <c r="L37" i="1" s="1"/>
</calcChain>
</file>

<file path=xl/sharedStrings.xml><?xml version="1.0" encoding="utf-8"?>
<sst xmlns="http://schemas.openxmlformats.org/spreadsheetml/2006/main" count="40" uniqueCount="38">
  <si>
    <t xml:space="preserve">Debit </t>
  </si>
  <si>
    <t>Hold Amount for quantity more than DPR</t>
  </si>
  <si>
    <t>UTR</t>
  </si>
  <si>
    <t>Advance</t>
  </si>
  <si>
    <t>Naseem Praveen</t>
  </si>
  <si>
    <t>04-10-2024 IFT/IFT24278067320/RIUP24/2123/NASEEM PRAVEEN 148500.00</t>
  </si>
  <si>
    <t>Total Hold</t>
  </si>
  <si>
    <t>DPR Excess Hold</t>
  </si>
  <si>
    <t>Advance / Surplus</t>
  </si>
  <si>
    <t>30-10-2024 IFT/IFT24304256140/RIUP24/2344/NASEEM PRAVEEN 123750.00</t>
  </si>
  <si>
    <t>30-10-2024 IFT/IFT24304256142/RIUP24/2345/NASEEM PRAVEEN 49500.00</t>
  </si>
  <si>
    <t>30-10-2024 IFT/IFT24304256144/RIUP24/2346/NASEEM PRAVEEN 69300.00</t>
  </si>
  <si>
    <t>30-10-2024 IFT/IFT24304256146/RIUP24/2347/NASEEM PRAVEEN 99000.00</t>
  </si>
  <si>
    <t>12-03-2025 IFT/IFT25071098502/RIUP24/3394/NASEEM PRAVEEN 106655.00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</si>
  <si>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</si>
  <si>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</si>
  <si>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</si>
  <si>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</si>
  <si>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</si>
  <si>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</si>
  <si>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</si>
  <si>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</si>
  <si>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</si>
  <si>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</si>
  <si>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</si>
  <si>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</si>
  <si>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</si>
  <si>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</si>
  <si>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Total_Amount</t>
  </si>
  <si>
    <t>KARORI village MEHRAMPUR BLOCK-UNN, ROAD RESTORATION  work</t>
  </si>
  <si>
    <t>Subcontractor:</t>
  </si>
  <si>
    <t>State:</t>
  </si>
  <si>
    <t>District:</t>
  </si>
  <si>
    <t>Block:</t>
  </si>
  <si>
    <t xml:space="preserve"> BASI CHUNDIYARI village RR work</t>
  </si>
  <si>
    <t>RR village SHAMLI ROAD RESTORATION BY RMC INHOUSE WORK</t>
  </si>
  <si>
    <t>SHAMLI Village ROAD RESTORATION BY RMC INHOUSE WORK</t>
  </si>
  <si>
    <t>RR village PALTHERI BLOCK-THANABHAWAN, SHAMLI ROAD RESTORATION BY RMC INHOUSE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</si>
</sst>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3" tint="0.3999755851924192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4" tint="-0.249977111117893"/>
      <name val="Times New Roman"/>
      <family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9"/>
      <color rgb="FF333333"/>
      <name val="Verdana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2">
    <xf numFmtId="0" fontId="0" fillId="0" borderId="0" xfId="0"/>
    <xf numFmtId="14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14" fontId="4" fillId="2" borderId="0" xfId="1" applyNumberFormat="1" applyFont="1" applyFill="1" applyBorder="1" applyAlignment="1">
      <alignment horizontal="center" vertical="center"/>
    </xf>
    <xf numFmtId="164" fontId="3" fillId="2" borderId="0" xfId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164" fontId="6" fillId="2" borderId="0" xfId="1" applyFont="1" applyFill="1" applyAlignment="1">
      <alignment vertical="center"/>
    </xf>
    <xf numFmtId="14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164" fontId="8" fillId="2" borderId="0" xfId="1" applyFont="1" applyFill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64" fontId="6" fillId="2" borderId="5" xfId="1" applyFont="1" applyFill="1" applyBorder="1" applyAlignment="1">
      <alignment vertical="center" wrapText="1"/>
    </xf>
    <xf numFmtId="14" fontId="6" fillId="2" borderId="5" xfId="1" applyNumberFormat="1" applyFont="1" applyFill="1" applyBorder="1" applyAlignment="1">
      <alignment horizontal="center" vertical="center"/>
    </xf>
    <xf numFmtId="0" fontId="6" fillId="2" borderId="5" xfId="1" applyNumberFormat="1" applyFont="1" applyFill="1" applyBorder="1" applyAlignment="1">
      <alignment horizontal="center" vertical="center"/>
    </xf>
    <xf numFmtId="164" fontId="6" fillId="2" borderId="5" xfId="1" applyFont="1" applyFill="1" applyBorder="1" applyAlignment="1">
      <alignment vertical="center"/>
    </xf>
    <xf numFmtId="9" fontId="6" fillId="2" borderId="5" xfId="1" applyNumberFormat="1" applyFont="1" applyFill="1" applyBorder="1" applyAlignment="1">
      <alignment vertical="center"/>
    </xf>
    <xf numFmtId="14" fontId="6" fillId="3" borderId="6" xfId="1" applyNumberFormat="1" applyFont="1" applyFill="1" applyBorder="1" applyAlignment="1">
      <alignment horizontal="center" vertical="center"/>
    </xf>
    <xf numFmtId="0" fontId="6" fillId="3" borderId="6" xfId="1" applyNumberFormat="1" applyFont="1" applyFill="1" applyBorder="1" applyAlignment="1">
      <alignment horizontal="center" vertical="center"/>
    </xf>
    <xf numFmtId="164" fontId="6" fillId="3" borderId="6" xfId="1" applyFont="1" applyFill="1" applyBorder="1" applyAlignment="1">
      <alignment vertical="center"/>
    </xf>
    <xf numFmtId="9" fontId="6" fillId="3" borderId="6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/>
    </xf>
    <xf numFmtId="0" fontId="7" fillId="0" borderId="0" xfId="0" applyFont="1"/>
    <xf numFmtId="0" fontId="5" fillId="2" borderId="4" xfId="0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164" fontId="4" fillId="2" borderId="1" xfId="1" applyFont="1" applyFill="1" applyBorder="1" applyAlignment="1">
      <alignment vertical="center"/>
    </xf>
    <xf numFmtId="164" fontId="6" fillId="2" borderId="4" xfId="1" applyFont="1" applyFill="1" applyBorder="1" applyAlignment="1">
      <alignment vertical="center"/>
    </xf>
    <xf numFmtId="164" fontId="6" fillId="2" borderId="4" xfId="1" applyFont="1" applyFill="1" applyBorder="1" applyAlignment="1">
      <alignment vertical="center" wrapText="1"/>
    </xf>
    <xf numFmtId="0" fontId="6" fillId="2" borderId="4" xfId="1" applyNumberFormat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vertical="center"/>
    </xf>
    <xf numFmtId="164" fontId="6" fillId="2" borderId="7" xfId="1" applyFont="1" applyFill="1" applyBorder="1" applyAlignment="1">
      <alignment vertical="center"/>
    </xf>
    <xf numFmtId="164" fontId="6" fillId="2" borderId="7" xfId="1" applyFont="1" applyFill="1" applyBorder="1" applyAlignment="1">
      <alignment vertical="center" wrapText="1"/>
    </xf>
    <xf numFmtId="0" fontId="6" fillId="2" borderId="7" xfId="1" applyNumberFormat="1" applyFont="1" applyFill="1" applyBorder="1" applyAlignment="1">
      <alignment horizontal="center" vertical="center"/>
    </xf>
    <xf numFmtId="164" fontId="5" fillId="2" borderId="7" xfId="1" applyFont="1" applyFill="1" applyBorder="1" applyAlignment="1">
      <alignment vertical="center"/>
    </xf>
    <xf numFmtId="0" fontId="5" fillId="2" borderId="0" xfId="0" applyFont="1" applyFill="1" applyAlignment="1">
      <alignment horizontal="left" vertical="center"/>
    </xf>
    <xf numFmtId="164" fontId="5" fillId="2" borderId="0" xfId="1" applyFont="1" applyFill="1" applyAlignment="1">
      <alignment horizontal="left" vertical="center"/>
    </xf>
    <xf numFmtId="164" fontId="6" fillId="3" borderId="18" xfId="1" applyFont="1" applyFill="1" applyBorder="1" applyAlignment="1">
      <alignment vertical="center"/>
    </xf>
    <xf numFmtId="164" fontId="6" fillId="2" borderId="15" xfId="1" applyFont="1" applyFill="1" applyBorder="1" applyAlignment="1">
      <alignment vertical="center"/>
    </xf>
    <xf numFmtId="0" fontId="9" fillId="0" borderId="0" xfId="0" applyFont="1"/>
    <xf numFmtId="164" fontId="9" fillId="0" borderId="0" xfId="0" applyNumberFormat="1" applyFont="1"/>
    <xf numFmtId="0" fontId="7" fillId="0" borderId="19" xfId="0" applyFont="1" applyBorder="1" applyAlignment="1">
      <alignment wrapText="1"/>
    </xf>
    <xf numFmtId="0" fontId="5" fillId="2" borderId="11" xfId="1" applyNumberFormat="1" applyFont="1" applyFill="1" applyBorder="1" applyAlignment="1">
      <alignment vertical="center"/>
    </xf>
    <xf numFmtId="0" fontId="6" fillId="2" borderId="11" xfId="1" applyNumberFormat="1" applyFont="1" applyFill="1" applyBorder="1" applyAlignment="1">
      <alignment vertical="center"/>
    </xf>
    <xf numFmtId="0" fontId="6" fillId="2" borderId="20" xfId="1" applyNumberFormat="1" applyFont="1" applyFill="1" applyBorder="1" applyAlignment="1">
      <alignment vertical="center"/>
    </xf>
    <xf numFmtId="164" fontId="6" fillId="2" borderId="21" xfId="1" applyFont="1" applyFill="1" applyBorder="1" applyAlignment="1">
      <alignment vertical="center" wrapText="1"/>
    </xf>
    <xf numFmtId="0" fontId="6" fillId="2" borderId="21" xfId="1" applyNumberFormat="1" applyFont="1" applyFill="1" applyBorder="1" applyAlignment="1">
      <alignment horizontal="center" vertical="center"/>
    </xf>
    <xf numFmtId="164" fontId="6" fillId="2" borderId="21" xfId="1" applyFont="1" applyFill="1" applyBorder="1" applyAlignment="1">
      <alignment vertical="center"/>
    </xf>
    <xf numFmtId="164" fontId="5" fillId="2" borderId="21" xfId="1" applyFont="1" applyFill="1" applyBorder="1" applyAlignment="1">
      <alignment vertical="center"/>
    </xf>
    <xf numFmtId="164" fontId="6" fillId="2" borderId="22" xfId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64" fontId="9" fillId="2" borderId="13" xfId="1" applyFont="1" applyFill="1" applyBorder="1" applyAlignment="1">
      <alignment horizontal="left" vertical="center"/>
    </xf>
    <xf numFmtId="164" fontId="9" fillId="2" borderId="17" xfId="1" applyFont="1" applyFill="1" applyBorder="1" applyAlignment="1">
      <alignment horizontal="left" vertical="center"/>
    </xf>
    <xf numFmtId="165" fontId="6" fillId="2" borderId="7" xfId="1" applyNumberFormat="1" applyFont="1" applyFill="1" applyBorder="1" applyAlignment="1">
      <alignment vertical="center"/>
    </xf>
    <xf numFmtId="164" fontId="10" fillId="2" borderId="17" xfId="1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4" fontId="6" fillId="2" borderId="21" xfId="1" applyNumberFormat="1" applyFont="1" applyFill="1" applyBorder="1" applyAlignment="1">
      <alignment vertical="center" wrapText="1"/>
    </xf>
    <xf numFmtId="14" fontId="6" fillId="2" borderId="7" xfId="1" applyNumberFormat="1" applyFont="1" applyFill="1" applyBorder="1" applyAlignment="1">
      <alignment vertical="center" wrapText="1"/>
    </xf>
    <xf numFmtId="0" fontId="11" fillId="0" borderId="0" xfId="0" applyFont="1"/>
    <xf numFmtId="164" fontId="4" fillId="2" borderId="3" xfId="1" applyFont="1" applyFill="1" applyBorder="1" applyAlignment="1">
      <alignment vertical="center"/>
    </xf>
    <xf numFmtId="0" fontId="4" fillId="2" borderId="0" xfId="1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vertical="center"/>
    </xf>
    <xf numFmtId="0" fontId="12" fillId="2" borderId="4" xfId="0" applyFont="1" applyFill="1" applyBorder="1" applyAlignment="1">
      <alignment horizontal="center" vertical="center" wrapText="1"/>
    </xf>
    <xf numFmtId="14" fontId="12" fillId="2" borderId="4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0" borderId="0" xfId="0" applyFont="1"/>
    <xf numFmtId="164" fontId="9" fillId="2" borderId="15" xfId="1" applyFont="1" applyFill="1" applyBorder="1" applyAlignment="1">
      <alignment horizontal="left" vertical="center"/>
    </xf>
    <xf numFmtId="164" fontId="9" fillId="2" borderId="16" xfId="1" applyFont="1" applyFill="1" applyBorder="1" applyAlignment="1">
      <alignment horizontal="left" vertical="center"/>
    </xf>
    <xf numFmtId="164" fontId="9" fillId="2" borderId="11" xfId="1" applyFont="1" applyFill="1" applyBorder="1" applyAlignment="1">
      <alignment horizontal="left" vertical="center"/>
    </xf>
    <xf numFmtId="164" fontId="9" fillId="2" borderId="14" xfId="1" applyFont="1" applyFill="1" applyBorder="1" applyAlignment="1">
      <alignment horizontal="left" vertical="center"/>
    </xf>
    <xf numFmtId="0" fontId="4" fillId="2" borderId="2" xfId="1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14" fontId="5" fillId="2" borderId="11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zoomScaleNormal="100" workbookViewId="0">
      <selection activeCell="B12" sqref="B12"/>
    </sheetView>
  </sheetViews>
  <sheetFormatPr defaultColWidth="9.109375" defaultRowHeight="13.8" x14ac:dyDescent="0.3"/>
  <cols>
    <col min="1" max="1" width="9.109375" style="25"/>
    <col min="2" max="2" width="18.6640625" style="25" bestFit="1" customWidth="1"/>
    <col min="3" max="3" width="10.44140625" style="25" bestFit="1" customWidth="1"/>
    <col min="4" max="4" width="9" style="25" bestFit="1" customWidth="1"/>
    <col min="5" max="5" width="9.109375" style="25"/>
    <col min="6" max="6" width="9.6640625" style="25" bestFit="1" customWidth="1"/>
    <col min="7" max="7" width="13.5546875" style="25" bestFit="1" customWidth="1"/>
    <col min="8" max="8" width="9.109375" style="25"/>
    <col min="9" max="9" width="9.6640625" style="25" bestFit="1" customWidth="1"/>
    <col min="10" max="10" width="9.109375" style="25"/>
    <col min="11" max="11" width="12.109375" style="25" bestFit="1" customWidth="1"/>
    <col min="12" max="12" width="12.6640625" style="25" customWidth="1"/>
    <col min="13" max="13" width="11.5546875" style="25" bestFit="1" customWidth="1"/>
    <col min="14" max="14" width="15.5546875" style="25" bestFit="1" customWidth="1"/>
    <col min="15" max="15" width="64.109375" style="25" customWidth="1"/>
    <col min="16" max="16" width="10.88671875" style="25" bestFit="1" customWidth="1"/>
    <col min="17" max="16384" width="9.109375" style="25"/>
  </cols>
  <sheetData>
    <row r="1" spans="1:16" ht="18.600000000000001" thickBot="1" x14ac:dyDescent="0.35">
      <c r="A1" s="70" t="s">
        <v>30</v>
      </c>
      <c r="B1" s="28" t="s">
        <v>4</v>
      </c>
      <c r="C1" s="1"/>
      <c r="D1" s="59"/>
      <c r="E1" s="2"/>
      <c r="F1" s="2"/>
      <c r="G1" s="2"/>
      <c r="H1" s="7"/>
      <c r="I1" s="7"/>
      <c r="J1" s="7"/>
      <c r="K1" s="7"/>
      <c r="L1" s="7"/>
      <c r="M1" s="7"/>
      <c r="N1" s="7"/>
      <c r="O1" s="7"/>
      <c r="P1" s="8"/>
    </row>
    <row r="2" spans="1:16" ht="18.600000000000001" thickBot="1" x14ac:dyDescent="0.35">
      <c r="A2" s="70" t="s">
        <v>31</v>
      </c>
      <c r="B2" s="29" t="s">
        <v>14</v>
      </c>
      <c r="C2" s="4"/>
      <c r="D2" s="75"/>
      <c r="E2" s="75"/>
      <c r="F2" s="3"/>
      <c r="G2" s="5"/>
      <c r="H2" s="7"/>
      <c r="I2" s="7"/>
      <c r="J2" s="7"/>
      <c r="K2" s="7"/>
      <c r="L2" s="7"/>
      <c r="M2" s="7"/>
      <c r="N2" s="7"/>
      <c r="O2" s="7"/>
      <c r="P2" s="8"/>
    </row>
    <row r="3" spans="1:16" ht="18.600000000000001" thickBot="1" x14ac:dyDescent="0.35">
      <c r="A3" s="70" t="s">
        <v>32</v>
      </c>
      <c r="B3" s="64" t="s">
        <v>15</v>
      </c>
      <c r="C3" s="4"/>
      <c r="D3" s="65"/>
      <c r="E3" s="65"/>
      <c r="F3" s="3"/>
      <c r="G3" s="5"/>
      <c r="H3" s="7"/>
      <c r="I3" s="7"/>
      <c r="J3" s="7"/>
      <c r="K3" s="7"/>
      <c r="L3" s="7"/>
      <c r="M3" s="7"/>
      <c r="N3" s="7"/>
      <c r="O3" s="7"/>
      <c r="P3" s="8"/>
    </row>
    <row r="4" spans="1:16" ht="15" thickBot="1" x14ac:dyDescent="0.35">
      <c r="A4" s="70" t="s">
        <v>33</v>
      </c>
      <c r="B4" s="10" t="s">
        <v>15</v>
      </c>
      <c r="C4" s="9"/>
      <c r="D4" s="60"/>
      <c r="E4" s="10"/>
      <c r="F4" s="7"/>
      <c r="G4" s="7"/>
      <c r="H4" s="7"/>
      <c r="I4" s="7"/>
      <c r="J4" s="7"/>
      <c r="K4" s="7"/>
      <c r="L4" s="7"/>
      <c r="M4" s="7"/>
      <c r="N4" s="11"/>
      <c r="O4" s="11"/>
      <c r="P4" s="12"/>
    </row>
    <row r="5" spans="1:16" ht="52.8" x14ac:dyDescent="0.3">
      <c r="A5" s="66" t="s">
        <v>16</v>
      </c>
      <c r="B5" s="67" t="s">
        <v>17</v>
      </c>
      <c r="C5" s="68" t="s">
        <v>18</v>
      </c>
      <c r="D5" s="69" t="s">
        <v>19</v>
      </c>
      <c r="E5" s="67" t="s">
        <v>20</v>
      </c>
      <c r="F5" s="67" t="s">
        <v>21</v>
      </c>
      <c r="G5" s="69" t="s">
        <v>22</v>
      </c>
      <c r="H5" s="67" t="s">
        <v>23</v>
      </c>
      <c r="I5" s="67" t="s">
        <v>24</v>
      </c>
      <c r="J5" s="67" t="s">
        <v>25</v>
      </c>
      <c r="K5" s="67" t="s">
        <v>26</v>
      </c>
      <c r="L5" s="13" t="s">
        <v>1</v>
      </c>
      <c r="M5" s="26" t="s">
        <v>27</v>
      </c>
      <c r="N5" s="26" t="s">
        <v>28</v>
      </c>
      <c r="O5" s="26" t="s">
        <v>2</v>
      </c>
      <c r="P5" s="27" t="s">
        <v>3</v>
      </c>
    </row>
    <row r="6" spans="1:16" ht="14.4" thickBot="1" x14ac:dyDescent="0.35">
      <c r="A6" s="17"/>
      <c r="B6" s="17"/>
      <c r="C6" s="15"/>
      <c r="D6" s="16"/>
      <c r="E6" s="17"/>
      <c r="F6" s="17"/>
      <c r="G6" s="17"/>
      <c r="H6" s="18">
        <v>0.01</v>
      </c>
      <c r="I6" s="18">
        <v>0.05</v>
      </c>
      <c r="J6" s="18">
        <v>0.05</v>
      </c>
      <c r="K6" s="18">
        <v>0.1</v>
      </c>
      <c r="L6" s="18"/>
      <c r="M6" s="17"/>
      <c r="N6" s="17"/>
      <c r="O6" s="17"/>
      <c r="P6" s="17"/>
    </row>
    <row r="7" spans="1:16" ht="14.4" thickBot="1" x14ac:dyDescent="0.35">
      <c r="A7" s="40"/>
      <c r="B7" s="40"/>
      <c r="C7" s="19"/>
      <c r="D7" s="20"/>
      <c r="E7" s="21"/>
      <c r="F7" s="21"/>
      <c r="G7" s="21"/>
      <c r="H7" s="22"/>
      <c r="I7" s="22"/>
      <c r="J7" s="22"/>
      <c r="K7" s="22"/>
      <c r="L7" s="22"/>
      <c r="M7" s="21"/>
      <c r="N7" s="21"/>
      <c r="O7" s="21"/>
      <c r="P7" s="21"/>
    </row>
    <row r="8" spans="1:16" ht="55.8" thickBot="1" x14ac:dyDescent="0.35">
      <c r="A8" s="42">
        <v>66162</v>
      </c>
      <c r="B8" s="44" t="s">
        <v>35</v>
      </c>
      <c r="C8" s="58">
        <v>45593</v>
      </c>
      <c r="D8" s="32">
        <v>4</v>
      </c>
      <c r="E8" s="32">
        <v>239473</v>
      </c>
      <c r="F8" s="30"/>
      <c r="G8" s="34">
        <f>E8-F8</f>
        <v>239473</v>
      </c>
      <c r="H8" s="34">
        <f>G8*1%</f>
        <v>2394.73</v>
      </c>
      <c r="I8" s="34">
        <f>G8*5%</f>
        <v>11973.650000000001</v>
      </c>
      <c r="J8" s="34"/>
      <c r="K8" s="34"/>
      <c r="L8" s="34"/>
      <c r="M8" s="56">
        <f>SUM(G8)-SUM(H8:L8)</f>
        <v>225104.62</v>
      </c>
      <c r="N8" s="33">
        <v>148500</v>
      </c>
      <c r="O8" s="30" t="s">
        <v>5</v>
      </c>
      <c r="P8" s="30">
        <f>SUM(M8:M10)-SUM(N8:N10)</f>
        <v>0.33999999996740371</v>
      </c>
    </row>
    <row r="9" spans="1:16" ht="41.4" x14ac:dyDescent="0.3">
      <c r="A9" s="42">
        <v>66162</v>
      </c>
      <c r="B9" s="44" t="s">
        <v>36</v>
      </c>
      <c r="C9" s="58">
        <v>45625</v>
      </c>
      <c r="D9" s="32">
        <v>5</v>
      </c>
      <c r="E9" s="32">
        <v>137288</v>
      </c>
      <c r="F9" s="30"/>
      <c r="G9" s="34">
        <f>E9-F9</f>
        <v>137288</v>
      </c>
      <c r="H9" s="34">
        <f>G9*1%</f>
        <v>1372.88</v>
      </c>
      <c r="I9" s="34">
        <f>G9*5%</f>
        <v>6864.4000000000005</v>
      </c>
      <c r="J9" s="34"/>
      <c r="K9" s="34"/>
      <c r="L9" s="34"/>
      <c r="M9" s="56">
        <f>SUM(G9)-SUM(H9:L9)</f>
        <v>129050.72</v>
      </c>
      <c r="N9" s="37">
        <v>99000</v>
      </c>
      <c r="O9" s="34" t="s">
        <v>12</v>
      </c>
      <c r="P9" s="34"/>
    </row>
    <row r="10" spans="1:16" ht="14.4" thickBot="1" x14ac:dyDescent="0.35">
      <c r="A10" s="42">
        <v>66162</v>
      </c>
      <c r="B10" s="34"/>
      <c r="C10" s="35"/>
      <c r="D10" s="36"/>
      <c r="E10" s="36"/>
      <c r="F10" s="34"/>
      <c r="G10" s="34"/>
      <c r="H10" s="34"/>
      <c r="I10" s="34"/>
      <c r="J10" s="34"/>
      <c r="K10" s="34"/>
      <c r="L10" s="34"/>
      <c r="M10" s="34"/>
      <c r="N10" s="37">
        <v>106655</v>
      </c>
      <c r="O10" s="63" t="s">
        <v>13</v>
      </c>
      <c r="P10" s="34"/>
    </row>
    <row r="11" spans="1:16" ht="14.4" thickBot="1" x14ac:dyDescent="0.35">
      <c r="A11" s="40"/>
      <c r="B11" s="40"/>
      <c r="C11" s="19"/>
      <c r="D11" s="20"/>
      <c r="E11" s="21"/>
      <c r="F11" s="21"/>
      <c r="G11" s="21"/>
      <c r="H11" s="22"/>
      <c r="I11" s="22"/>
      <c r="J11" s="22"/>
      <c r="K11" s="22"/>
      <c r="L11" s="22"/>
      <c r="M11" s="21"/>
      <c r="N11" s="21"/>
      <c r="O11" s="21"/>
      <c r="P11" s="21"/>
    </row>
    <row r="12" spans="1:16" ht="93" thickBot="1" x14ac:dyDescent="0.35">
      <c r="A12" s="45">
        <v>66497</v>
      </c>
      <c r="B12" s="35" t="s">
        <v>37</v>
      </c>
      <c r="C12" s="62">
        <v>45593</v>
      </c>
      <c r="D12" s="36">
        <v>1</v>
      </c>
      <c r="E12" s="36">
        <v>198576</v>
      </c>
      <c r="F12" s="34"/>
      <c r="G12" s="34">
        <f>E12-F12</f>
        <v>198576</v>
      </c>
      <c r="H12" s="34">
        <f>G12*1%</f>
        <v>1985.76</v>
      </c>
      <c r="I12" s="34">
        <f>G12*5%</f>
        <v>9928.8000000000011</v>
      </c>
      <c r="J12" s="34"/>
      <c r="K12" s="34"/>
      <c r="L12" s="34"/>
      <c r="M12" s="56">
        <f>SUM(G12)-SUM(H12:L12)</f>
        <v>186661.44</v>
      </c>
      <c r="N12" s="37">
        <v>123750</v>
      </c>
      <c r="O12" s="34" t="s">
        <v>9</v>
      </c>
      <c r="P12" s="30">
        <f>SUM(M12)-SUM(N12)</f>
        <v>62911.44</v>
      </c>
    </row>
    <row r="13" spans="1:16" ht="14.4" thickBot="1" x14ac:dyDescent="0.35">
      <c r="A13" s="40"/>
      <c r="B13" s="40"/>
      <c r="C13" s="19"/>
      <c r="D13" s="20"/>
      <c r="E13" s="21"/>
      <c r="F13" s="21"/>
      <c r="G13" s="21"/>
      <c r="H13" s="22"/>
      <c r="I13" s="22"/>
      <c r="J13" s="22"/>
      <c r="K13" s="22"/>
      <c r="L13" s="22"/>
      <c r="M13" s="21"/>
      <c r="N13" s="21"/>
      <c r="O13" s="21"/>
      <c r="P13" s="21"/>
    </row>
    <row r="14" spans="1:16" ht="26.4" x14ac:dyDescent="0.3">
      <c r="A14" s="46">
        <v>66498</v>
      </c>
      <c r="B14" s="35" t="s">
        <v>34</v>
      </c>
      <c r="C14" s="62">
        <v>45958</v>
      </c>
      <c r="D14" s="36">
        <v>2</v>
      </c>
      <c r="E14" s="36">
        <v>72276</v>
      </c>
      <c r="F14" s="34"/>
      <c r="G14" s="34">
        <v>72276</v>
      </c>
      <c r="H14" s="34">
        <f>G14*1%</f>
        <v>722.76</v>
      </c>
      <c r="I14" s="34">
        <f>G14*5%</f>
        <v>3613.8</v>
      </c>
      <c r="J14" s="34"/>
      <c r="K14" s="34"/>
      <c r="L14" s="34"/>
      <c r="M14" s="56">
        <f>SUM(G14)-SUM(H14:L14)</f>
        <v>67939.44</v>
      </c>
      <c r="N14" s="37">
        <v>49500</v>
      </c>
      <c r="O14" s="34" t="s">
        <v>10</v>
      </c>
      <c r="P14" s="30">
        <f>SUM(M14:M15)-SUM(N14:N15)</f>
        <v>18439.440000000002</v>
      </c>
    </row>
    <row r="15" spans="1:16" ht="14.4" thickBot="1" x14ac:dyDescent="0.35">
      <c r="A15" s="46">
        <v>66498</v>
      </c>
      <c r="B15" s="48"/>
      <c r="C15" s="48"/>
      <c r="D15" s="49"/>
      <c r="E15" s="49"/>
      <c r="F15" s="50"/>
      <c r="G15" s="50"/>
      <c r="H15" s="50"/>
      <c r="I15" s="50"/>
      <c r="J15" s="51"/>
      <c r="K15" s="51"/>
      <c r="L15" s="51"/>
      <c r="M15" s="51"/>
      <c r="N15" s="51"/>
      <c r="O15" s="50"/>
      <c r="P15" s="50"/>
    </row>
    <row r="16" spans="1:16" ht="14.4" thickBot="1" x14ac:dyDescent="0.35">
      <c r="A16" s="40"/>
      <c r="B16" s="40"/>
      <c r="C16" s="19"/>
      <c r="D16" s="20"/>
      <c r="E16" s="21"/>
      <c r="F16" s="21"/>
      <c r="G16" s="21"/>
      <c r="H16" s="22"/>
      <c r="I16" s="22"/>
      <c r="J16" s="22"/>
      <c r="K16" s="22"/>
      <c r="L16" s="22"/>
      <c r="M16" s="21"/>
      <c r="N16" s="21"/>
      <c r="O16" s="21"/>
      <c r="P16" s="21"/>
    </row>
    <row r="17" spans="1:19" ht="52.8" x14ac:dyDescent="0.3">
      <c r="A17" s="47">
        <v>66499</v>
      </c>
      <c r="B17" s="53" t="s">
        <v>29</v>
      </c>
      <c r="C17" s="61">
        <v>45593</v>
      </c>
      <c r="D17" s="49">
        <v>3</v>
      </c>
      <c r="E17" s="49">
        <v>110605</v>
      </c>
      <c r="F17" s="50">
        <v>15015</v>
      </c>
      <c r="G17" s="34">
        <f>E17-F17</f>
        <v>95590</v>
      </c>
      <c r="H17" s="34">
        <f>G17*1%</f>
        <v>955.9</v>
      </c>
      <c r="I17" s="34">
        <f>G17*5%</f>
        <v>4779.5</v>
      </c>
      <c r="J17" s="34">
        <f>G17*10%</f>
        <v>9559</v>
      </c>
      <c r="K17" s="34">
        <f>G17*10%</f>
        <v>9559</v>
      </c>
      <c r="L17" s="34">
        <v>98405</v>
      </c>
      <c r="M17" s="56">
        <f>SUM(G17)-SUM(H17:L17)</f>
        <v>-27668.399999999994</v>
      </c>
      <c r="N17" s="51">
        <v>69300</v>
      </c>
      <c r="O17" s="50" t="s">
        <v>11</v>
      </c>
      <c r="P17" s="30">
        <f>SUM(M17)-SUM(N17)</f>
        <v>-96968.4</v>
      </c>
    </row>
    <row r="18" spans="1:19" ht="14.4" thickBot="1" x14ac:dyDescent="0.35">
      <c r="A18" s="47">
        <v>66499</v>
      </c>
      <c r="B18" s="52"/>
      <c r="C18" s="48"/>
      <c r="D18" s="49"/>
      <c r="E18" s="49"/>
      <c r="F18" s="50"/>
      <c r="G18" s="50"/>
      <c r="H18" s="50"/>
      <c r="I18" s="50"/>
      <c r="J18" s="51"/>
      <c r="K18" s="51"/>
      <c r="L18" s="51"/>
      <c r="M18" s="51"/>
      <c r="N18" s="51"/>
      <c r="O18" s="50"/>
      <c r="P18" s="50"/>
    </row>
    <row r="19" spans="1:19" ht="14.4" thickBot="1" x14ac:dyDescent="0.35">
      <c r="A19" s="40"/>
      <c r="B19" s="40"/>
      <c r="C19" s="19"/>
      <c r="D19" s="20"/>
      <c r="E19" s="21"/>
      <c r="F19" s="21"/>
      <c r="G19" s="21"/>
      <c r="H19" s="22"/>
      <c r="I19" s="22"/>
      <c r="J19" s="22"/>
      <c r="K19" s="22"/>
      <c r="L19" s="22"/>
      <c r="M19" s="21"/>
      <c r="N19" s="21"/>
      <c r="O19" s="21"/>
      <c r="P19" s="21"/>
    </row>
    <row r="20" spans="1:19" x14ac:dyDescent="0.3">
      <c r="A20" s="47"/>
      <c r="B20" s="48"/>
      <c r="C20" s="48"/>
      <c r="D20" s="49"/>
      <c r="E20" s="49"/>
      <c r="F20" s="50"/>
      <c r="G20" s="50"/>
      <c r="H20" s="50"/>
      <c r="I20" s="50"/>
      <c r="J20" s="51"/>
      <c r="K20" s="51"/>
      <c r="L20" s="51"/>
      <c r="M20" s="51"/>
      <c r="N20" s="51"/>
      <c r="O20" s="50"/>
      <c r="P20" s="50"/>
    </row>
    <row r="21" spans="1:19" x14ac:dyDescent="0.3">
      <c r="A21" s="47"/>
      <c r="B21" s="48"/>
      <c r="C21" s="48"/>
      <c r="D21" s="49"/>
      <c r="E21" s="49"/>
      <c r="F21" s="50"/>
      <c r="G21" s="50"/>
      <c r="H21" s="50"/>
      <c r="I21" s="50"/>
      <c r="J21" s="51"/>
      <c r="K21" s="51"/>
      <c r="L21" s="51"/>
      <c r="M21" s="51"/>
      <c r="N21" s="51"/>
      <c r="O21" s="50"/>
      <c r="P21" s="50"/>
    </row>
    <row r="22" spans="1:19" x14ac:dyDescent="0.3">
      <c r="A22" s="47"/>
      <c r="B22" s="48"/>
      <c r="C22" s="48"/>
      <c r="D22" s="49"/>
      <c r="E22" s="49"/>
      <c r="F22" s="50"/>
      <c r="G22" s="50"/>
      <c r="H22" s="50"/>
      <c r="I22" s="50"/>
      <c r="J22" s="51"/>
      <c r="K22" s="51"/>
      <c r="L22" s="51"/>
      <c r="M22" s="51"/>
      <c r="N22" s="51"/>
      <c r="O22" s="50"/>
      <c r="P22" s="50"/>
    </row>
    <row r="23" spans="1:19" x14ac:dyDescent="0.3">
      <c r="A23" s="47"/>
      <c r="B23" s="48"/>
      <c r="C23" s="48"/>
      <c r="D23" s="49"/>
      <c r="E23" s="49"/>
      <c r="F23" s="50"/>
      <c r="G23" s="50"/>
      <c r="H23" s="50"/>
      <c r="I23" s="50"/>
      <c r="J23" s="51"/>
      <c r="K23" s="51"/>
      <c r="L23" s="51"/>
      <c r="M23" s="51"/>
      <c r="N23" s="51"/>
      <c r="O23" s="50"/>
      <c r="P23" s="50"/>
    </row>
    <row r="24" spans="1:19" ht="14.4" thickBot="1" x14ac:dyDescent="0.35">
      <c r="A24" s="41"/>
      <c r="B24" s="17"/>
      <c r="C24" s="14"/>
      <c r="D24" s="16"/>
      <c r="E24" s="16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</row>
    <row r="25" spans="1:19" x14ac:dyDescent="0.3">
      <c r="A25" s="30"/>
      <c r="B25" s="30"/>
      <c r="C25" s="31"/>
      <c r="D25" s="32"/>
      <c r="E25" s="32"/>
      <c r="F25" s="30"/>
      <c r="G25" s="30"/>
      <c r="H25" s="30">
        <f t="shared" ref="H25:M25" si="0">SUM(H8:H24)</f>
        <v>7432.03</v>
      </c>
      <c r="I25" s="30">
        <f t="shared" si="0"/>
        <v>37160.150000000009</v>
      </c>
      <c r="J25" s="30">
        <f t="shared" si="0"/>
        <v>9559</v>
      </c>
      <c r="K25" s="30">
        <f t="shared" si="0"/>
        <v>9559</v>
      </c>
      <c r="L25" s="30">
        <f t="shared" si="0"/>
        <v>98405</v>
      </c>
      <c r="M25" s="30">
        <f t="shared" si="0"/>
        <v>581087.81999999995</v>
      </c>
      <c r="N25" s="43">
        <f>SUM(N8:N24)</f>
        <v>596705</v>
      </c>
      <c r="O25" s="30"/>
      <c r="P25" s="30">
        <f>SUM(P8:P24)</f>
        <v>-15617.180000000022</v>
      </c>
      <c r="Q25" s="7"/>
      <c r="R25" s="7"/>
      <c r="S25" s="8"/>
    </row>
    <row r="26" spans="1:19" ht="15" customHeight="1" x14ac:dyDescent="0.3">
      <c r="A26" s="34"/>
      <c r="B26" s="34"/>
      <c r="C26" s="35"/>
      <c r="D26" s="36"/>
      <c r="E26" s="36"/>
      <c r="F26" s="34"/>
      <c r="G26" s="34"/>
      <c r="H26" s="34"/>
      <c r="I26" s="34"/>
      <c r="J26" s="34"/>
      <c r="K26" s="34"/>
      <c r="L26" s="34"/>
      <c r="M26" s="34"/>
      <c r="N26" s="37"/>
      <c r="O26" s="34">
        <f>N25</f>
        <v>596705</v>
      </c>
      <c r="P26" s="34"/>
      <c r="Q26" s="7"/>
      <c r="R26" s="7"/>
      <c r="S26" s="8"/>
    </row>
    <row r="27" spans="1:19" ht="15" customHeight="1" x14ac:dyDescent="0.3">
      <c r="A27" s="34"/>
      <c r="B27" s="34"/>
      <c r="C27" s="35"/>
      <c r="D27" s="36"/>
      <c r="E27" s="36"/>
      <c r="F27" s="34"/>
      <c r="G27" s="34"/>
      <c r="H27" s="34"/>
      <c r="I27" s="34"/>
      <c r="J27" s="37"/>
      <c r="K27" s="37"/>
      <c r="L27" s="37"/>
      <c r="M27" s="37"/>
      <c r="N27" s="37"/>
      <c r="O27" s="34">
        <f>M25-N25</f>
        <v>-15617.180000000051</v>
      </c>
      <c r="P27" s="34"/>
      <c r="Q27" s="7"/>
      <c r="R27" s="7"/>
      <c r="S27" s="8"/>
    </row>
    <row r="28" spans="1:19" ht="14.4" thickBot="1" x14ac:dyDescent="0.35">
      <c r="A28" s="17"/>
      <c r="B28" s="17"/>
      <c r="C28" s="14"/>
      <c r="D28" s="16"/>
      <c r="E28" s="16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7"/>
      <c r="R28" s="7"/>
      <c r="S28" s="8"/>
    </row>
    <row r="29" spans="1:19" x14ac:dyDescent="0.3">
      <c r="B29" s="7"/>
      <c r="C29" s="23"/>
      <c r="D29" s="6"/>
      <c r="E29" s="6"/>
      <c r="F29" s="7"/>
      <c r="G29" s="7"/>
      <c r="H29" s="8"/>
      <c r="I29" s="7"/>
      <c r="J29" s="7"/>
      <c r="K29" s="7"/>
      <c r="L29" s="7"/>
      <c r="M29" s="7"/>
      <c r="N29" s="7"/>
      <c r="O29" s="7"/>
      <c r="P29" s="7"/>
      <c r="Q29" s="7"/>
      <c r="R29" s="7"/>
      <c r="S29" s="8"/>
    </row>
    <row r="30" spans="1:19" x14ac:dyDescent="0.3">
      <c r="B30" s="7"/>
      <c r="C30" s="23"/>
      <c r="D30" s="6"/>
      <c r="E30" s="6"/>
      <c r="F30" s="7"/>
      <c r="G30" s="7"/>
      <c r="H30" s="8"/>
      <c r="I30" s="7"/>
      <c r="J30" s="7"/>
      <c r="K30" s="7"/>
      <c r="L30" s="7"/>
      <c r="M30" s="7"/>
      <c r="N30" s="7"/>
      <c r="O30" s="7"/>
      <c r="P30" s="7"/>
      <c r="Q30" s="7"/>
      <c r="R30" s="7"/>
      <c r="S30" s="8"/>
    </row>
    <row r="31" spans="1:19" x14ac:dyDescent="0.3">
      <c r="B31" s="7"/>
      <c r="C31" s="23"/>
      <c r="D31" s="6"/>
      <c r="E31" s="6"/>
      <c r="F31" s="7"/>
      <c r="G31" s="24"/>
      <c r="H31" s="24"/>
      <c r="I31" s="24"/>
      <c r="J31" s="24"/>
      <c r="K31" s="24"/>
      <c r="L31" s="24"/>
      <c r="M31" s="24"/>
      <c r="N31" s="7"/>
      <c r="O31" s="7"/>
      <c r="P31" s="7"/>
      <c r="Q31" s="7"/>
      <c r="R31" s="7"/>
      <c r="S31" s="8"/>
    </row>
    <row r="32" spans="1:19" ht="14.4" thickBot="1" x14ac:dyDescent="0.35">
      <c r="B32" s="7"/>
      <c r="D32" s="6"/>
      <c r="E32" s="6"/>
      <c r="F32" s="7"/>
      <c r="G32" s="24"/>
      <c r="H32" s="24"/>
      <c r="I32" s="24"/>
      <c r="J32" s="24"/>
      <c r="K32" s="24"/>
      <c r="L32" s="24"/>
      <c r="M32" s="24"/>
      <c r="N32" s="7"/>
      <c r="O32" s="7"/>
      <c r="P32" s="7"/>
      <c r="Q32" s="7"/>
      <c r="R32" s="7"/>
      <c r="S32" s="8"/>
    </row>
    <row r="33" spans="2:19" x14ac:dyDescent="0.3">
      <c r="B33" s="7"/>
      <c r="C33" s="23"/>
      <c r="D33" s="6"/>
      <c r="E33" s="6"/>
      <c r="F33" s="24"/>
      <c r="G33" s="24"/>
      <c r="H33" s="24"/>
      <c r="I33" s="24"/>
      <c r="J33" s="76" t="s">
        <v>4</v>
      </c>
      <c r="K33" s="77"/>
      <c r="L33" s="78"/>
      <c r="M33" s="24"/>
      <c r="N33" s="7"/>
      <c r="O33" s="7"/>
      <c r="P33" s="7"/>
      <c r="Q33" s="7"/>
      <c r="R33" s="7"/>
      <c r="S33" s="8"/>
    </row>
    <row r="34" spans="2:19" x14ac:dyDescent="0.3">
      <c r="B34" s="7"/>
      <c r="C34" s="23"/>
      <c r="D34" s="6"/>
      <c r="E34" s="6"/>
      <c r="F34" s="24"/>
      <c r="G34" s="24"/>
      <c r="H34" s="24"/>
      <c r="I34" s="24"/>
      <c r="J34" s="79">
        <v>45737</v>
      </c>
      <c r="K34" s="80"/>
      <c r="L34" s="81"/>
      <c r="M34" s="24"/>
      <c r="N34" s="7"/>
      <c r="O34" s="7"/>
      <c r="P34" s="7"/>
      <c r="Q34" s="7"/>
      <c r="R34" s="7"/>
      <c r="S34" s="8"/>
    </row>
    <row r="35" spans="2:19" x14ac:dyDescent="0.3">
      <c r="B35" s="7"/>
      <c r="C35" s="23"/>
      <c r="D35" s="6"/>
      <c r="E35" s="6"/>
      <c r="F35" s="24"/>
      <c r="G35" s="24"/>
      <c r="H35" s="24"/>
      <c r="I35" s="24"/>
      <c r="J35" s="73" t="s">
        <v>6</v>
      </c>
      <c r="K35" s="74"/>
      <c r="L35" s="54">
        <f>I25+J25+K25</f>
        <v>56278.150000000009</v>
      </c>
      <c r="M35" s="24"/>
      <c r="N35" s="7"/>
      <c r="O35" s="7"/>
      <c r="P35" s="7"/>
      <c r="Q35" s="7"/>
      <c r="R35" s="7"/>
      <c r="S35" s="8"/>
    </row>
    <row r="36" spans="2:19" x14ac:dyDescent="0.3">
      <c r="B36" s="7"/>
      <c r="C36" s="23"/>
      <c r="D36" s="6"/>
      <c r="E36" s="6"/>
      <c r="F36" s="24"/>
      <c r="G36" s="24"/>
      <c r="H36" s="24"/>
      <c r="I36" s="24"/>
      <c r="J36" s="73" t="s">
        <v>7</v>
      </c>
      <c r="K36" s="74"/>
      <c r="L36" s="54">
        <f>L25</f>
        <v>98405</v>
      </c>
      <c r="M36" s="24"/>
      <c r="N36" s="7"/>
      <c r="O36" s="7"/>
      <c r="P36" s="7"/>
      <c r="Q36" s="7"/>
      <c r="R36" s="7"/>
      <c r="S36" s="8"/>
    </row>
    <row r="37" spans="2:19" x14ac:dyDescent="0.3">
      <c r="B37" s="7"/>
      <c r="C37" s="23"/>
      <c r="D37" s="6"/>
      <c r="E37" s="6"/>
      <c r="F37" s="38"/>
      <c r="G37" s="38"/>
      <c r="H37" s="39"/>
      <c r="I37" s="38"/>
      <c r="J37" s="73" t="s">
        <v>8</v>
      </c>
      <c r="K37" s="74"/>
      <c r="L37" s="54">
        <f>O27</f>
        <v>-15617.180000000051</v>
      </c>
      <c r="M37" s="38"/>
      <c r="N37" s="7"/>
      <c r="O37" s="7"/>
      <c r="P37" s="7"/>
    </row>
    <row r="38" spans="2:19" ht="14.4" thickBot="1" x14ac:dyDescent="0.35">
      <c r="B38" s="7"/>
      <c r="C38" s="23"/>
      <c r="D38" s="6"/>
      <c r="E38" s="6"/>
      <c r="F38" s="38"/>
      <c r="G38" s="38"/>
      <c r="H38" s="39"/>
      <c r="I38" s="38"/>
      <c r="J38" s="71" t="s">
        <v>0</v>
      </c>
      <c r="K38" s="72"/>
      <c r="L38" s="55"/>
      <c r="M38" s="38"/>
      <c r="N38" s="7"/>
      <c r="O38" s="7"/>
      <c r="P38" s="7"/>
    </row>
    <row r="39" spans="2:19" ht="14.4" thickBot="1" x14ac:dyDescent="0.35">
      <c r="B39" s="7"/>
      <c r="C39" s="23"/>
      <c r="D39" s="6"/>
      <c r="E39" s="6"/>
      <c r="F39" s="38"/>
      <c r="G39" s="38"/>
      <c r="H39" s="39"/>
      <c r="I39" s="38"/>
      <c r="J39" s="71"/>
      <c r="K39" s="72"/>
      <c r="L39" s="57"/>
      <c r="M39" s="38"/>
      <c r="N39" s="7"/>
      <c r="O39" s="7"/>
      <c r="P39" s="7"/>
    </row>
    <row r="40" spans="2:19" x14ac:dyDescent="0.3">
      <c r="B40" s="7"/>
      <c r="C40" s="23"/>
      <c r="D40" s="6"/>
      <c r="E40" s="6"/>
      <c r="F40" s="7"/>
      <c r="G40" s="7"/>
      <c r="H40" s="8"/>
      <c r="I40" s="7"/>
      <c r="J40" s="7"/>
      <c r="K40" s="7"/>
      <c r="L40" s="7"/>
      <c r="M40" s="7"/>
      <c r="N40" s="7"/>
      <c r="O40" s="7"/>
      <c r="P40" s="7"/>
    </row>
  </sheetData>
  <mergeCells count="8">
    <mergeCell ref="J39:K39"/>
    <mergeCell ref="J37:K37"/>
    <mergeCell ref="J38:K38"/>
    <mergeCell ref="D2:E2"/>
    <mergeCell ref="J33:L33"/>
    <mergeCell ref="J35:K35"/>
    <mergeCell ref="J36:K36"/>
    <mergeCell ref="J34:L34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2025-06-12T05:58:36Z</dcterms:modified>
</cp:coreProperties>
</file>