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13_ncr:1_{60099C20-833F-42BE-86FB-703FB6217BBE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8" i="1" l="1"/>
  <c r="Q7" i="1"/>
  <c r="G8" i="1" l="1"/>
  <c r="H8" i="1" s="1"/>
  <c r="O18" i="1"/>
  <c r="N8" i="1" l="1"/>
  <c r="E9" i="1" s="1"/>
  <c r="P9" i="1" s="1"/>
  <c r="I8" i="1"/>
  <c r="K8" i="1"/>
  <c r="J8" i="1"/>
  <c r="P8" i="1" l="1"/>
  <c r="V13" i="1" s="1"/>
  <c r="V14" i="1" s="1"/>
  <c r="M18" i="1" l="1"/>
  <c r="L18" i="1"/>
  <c r="K18" i="1"/>
  <c r="O25" i="1" l="1"/>
  <c r="T16" i="1"/>
  <c r="N18" i="1" l="1"/>
  <c r="P16" i="1"/>
  <c r="T18" i="1" l="1"/>
  <c r="O26" i="1" s="1"/>
</calcChain>
</file>

<file path=xl/sharedStrings.xml><?xml version="1.0" encoding="utf-8"?>
<sst xmlns="http://schemas.openxmlformats.org/spreadsheetml/2006/main" count="42" uniqueCount="41">
  <si>
    <t>Amount</t>
  </si>
  <si>
    <t>PAYMENT NOTE No.</t>
  </si>
  <si>
    <t>UTR</t>
  </si>
  <si>
    <t xml:space="preserve">Debit </t>
  </si>
  <si>
    <t>Total Paid Amount Rs. -</t>
  </si>
  <si>
    <t>Balance Payable Amount Rs. -</t>
  </si>
  <si>
    <t>Total Payable Amount Rs. -</t>
  </si>
  <si>
    <t>Hold Amount For Quantity excess against DPR</t>
  </si>
  <si>
    <t>RIUP22/1519</t>
  </si>
  <si>
    <t>GST release note</t>
  </si>
  <si>
    <t xml:space="preserve">Hold Amount </t>
  </si>
  <si>
    <t>Advance / Surplus</t>
  </si>
  <si>
    <t>Malik Construction</t>
  </si>
  <si>
    <t>Boring Work</t>
  </si>
  <si>
    <t>23-01-2025 NEFT/AXISP00601980215/RIUP24/3003/VIKASH MALIK/SBIN0007754 59400.00</t>
  </si>
  <si>
    <t>11-02-2025 NEFT/AXISP00614191849/RIUP24/3064/VIKASH MALIK/SBIN0007754 72152.00</t>
  </si>
  <si>
    <t>17-04-2025 NEFT/AXISP00652635647/RIUP25/0124/VIKASH MALIK/SBIN0007754 25191.00</t>
  </si>
  <si>
    <t>Updated On 18-04-2025</t>
  </si>
  <si>
    <t>Subcontractor:</t>
  </si>
  <si>
    <t>State:</t>
  </si>
  <si>
    <t>Uttar Pradesh</t>
  </si>
  <si>
    <t>District:</t>
  </si>
  <si>
    <t>Shamli</t>
  </si>
  <si>
    <t>Block:</t>
  </si>
  <si>
    <t>28/01/22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</si>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</sst>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mm/dd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2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2" fillId="2" borderId="16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9" fontId="2" fillId="2" borderId="9" xfId="1" applyNumberFormat="1" applyFont="1" applyFill="1" applyBorder="1" applyAlignment="1">
      <alignment vertical="center"/>
    </xf>
    <xf numFmtId="9" fontId="2" fillId="2" borderId="23" xfId="1" applyNumberFormat="1" applyFont="1" applyFill="1" applyBorder="1" applyAlignment="1">
      <alignment vertical="center"/>
    </xf>
    <xf numFmtId="164" fontId="2" fillId="2" borderId="23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164" fontId="2" fillId="2" borderId="15" xfId="1" applyNumberFormat="1" applyFont="1" applyFill="1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164" fontId="2" fillId="2" borderId="24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164" fontId="2" fillId="2" borderId="11" xfId="1" applyNumberFormat="1" applyFont="1" applyFill="1" applyBorder="1" applyAlignment="1">
      <alignment vertical="center"/>
    </xf>
    <xf numFmtId="164" fontId="2" fillId="2" borderId="20" xfId="1" applyNumberFormat="1" applyFont="1" applyFill="1" applyBorder="1" applyAlignment="1">
      <alignment horizontal="right" vertical="center"/>
    </xf>
    <xf numFmtId="164" fontId="2" fillId="2" borderId="13" xfId="1" applyNumberFormat="1" applyFont="1" applyFill="1" applyBorder="1" applyAlignment="1">
      <alignment vertical="center"/>
    </xf>
    <xf numFmtId="164" fontId="2" fillId="2" borderId="26" xfId="1" applyNumberFormat="1" applyFont="1" applyFill="1" applyBorder="1" applyAlignment="1">
      <alignment vertical="center"/>
    </xf>
    <xf numFmtId="164" fontId="2" fillId="2" borderId="17" xfId="1" applyNumberFormat="1" applyFont="1" applyFill="1" applyBorder="1" applyAlignment="1">
      <alignment vertical="center"/>
    </xf>
    <xf numFmtId="164" fontId="2" fillId="2" borderId="19" xfId="1" applyNumberFormat="1" applyFont="1" applyFill="1" applyBorder="1" applyAlignment="1">
      <alignment vertical="center"/>
    </xf>
    <xf numFmtId="164" fontId="2" fillId="2" borderId="25" xfId="1" applyNumberFormat="1" applyFont="1" applyFill="1" applyBorder="1" applyAlignment="1">
      <alignment vertical="center"/>
    </xf>
    <xf numFmtId="164" fontId="2" fillId="2" borderId="21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2" fillId="2" borderId="27" xfId="1" applyNumberFormat="1" applyFont="1" applyFill="1" applyBorder="1" applyAlignment="1">
      <alignment vertical="center"/>
    </xf>
    <xf numFmtId="164" fontId="2" fillId="2" borderId="28" xfId="1" applyNumberFormat="1" applyFont="1" applyFill="1" applyBorder="1" applyAlignment="1">
      <alignment vertical="center"/>
    </xf>
    <xf numFmtId="164" fontId="2" fillId="2" borderId="29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164" fontId="2" fillId="3" borderId="10" xfId="1" applyNumberFormat="1" applyFont="1" applyFill="1" applyBorder="1" applyAlignment="1">
      <alignment vertical="center"/>
    </xf>
    <xf numFmtId="164" fontId="2" fillId="3" borderId="9" xfId="1" applyNumberFormat="1" applyFont="1" applyFill="1" applyBorder="1" applyAlignment="1">
      <alignment vertical="center"/>
    </xf>
    <xf numFmtId="164" fontId="2" fillId="3" borderId="28" xfId="1" applyNumberFormat="1" applyFont="1" applyFill="1" applyBorder="1" applyAlignment="1">
      <alignment vertical="center"/>
    </xf>
    <xf numFmtId="164" fontId="2" fillId="3" borderId="27" xfId="1" applyNumberFormat="1" applyFont="1" applyFill="1" applyBorder="1" applyAlignment="1">
      <alignment vertical="center"/>
    </xf>
    <xf numFmtId="164" fontId="2" fillId="3" borderId="7" xfId="1" applyNumberFormat="1" applyFont="1" applyFill="1" applyBorder="1" applyAlignment="1">
      <alignment vertical="center"/>
    </xf>
    <xf numFmtId="9" fontId="2" fillId="3" borderId="9" xfId="1" applyNumberFormat="1" applyFont="1" applyFill="1" applyBorder="1" applyAlignment="1">
      <alignment vertical="center"/>
    </xf>
    <xf numFmtId="9" fontId="2" fillId="3" borderId="23" xfId="1" applyNumberFormat="1" applyFont="1" applyFill="1" applyBorder="1" applyAlignment="1">
      <alignment vertical="center"/>
    </xf>
    <xf numFmtId="164" fontId="2" fillId="3" borderId="23" xfId="1" applyNumberFormat="1" applyFont="1" applyFill="1" applyBorder="1" applyAlignment="1">
      <alignment vertical="center"/>
    </xf>
    <xf numFmtId="164" fontId="2" fillId="3" borderId="8" xfId="1" applyNumberFormat="1" applyFont="1" applyFill="1" applyBorder="1" applyAlignment="1">
      <alignment vertical="center"/>
    </xf>
    <xf numFmtId="164" fontId="2" fillId="3" borderId="4" xfId="1" applyNumberFormat="1" applyFont="1" applyFill="1" applyBorder="1" applyAlignment="1">
      <alignment vertical="center"/>
    </xf>
    <xf numFmtId="164" fontId="2" fillId="3" borderId="6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164" fontId="3" fillId="2" borderId="32" xfId="1" applyNumberFormat="1" applyFont="1" applyFill="1" applyBorder="1" applyAlignment="1">
      <alignment vertical="center"/>
    </xf>
    <xf numFmtId="0" fontId="7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165" fontId="0" fillId="0" borderId="0" xfId="0" applyNumberFormat="1" applyFont="1"/>
    <xf numFmtId="165" fontId="2" fillId="2" borderId="16" xfId="1" applyNumberFormat="1" applyFont="1" applyFill="1" applyBorder="1" applyAlignment="1">
      <alignment vertical="center"/>
    </xf>
    <xf numFmtId="165" fontId="2" fillId="3" borderId="16" xfId="1" applyNumberFormat="1" applyFont="1" applyFill="1" applyBorder="1" applyAlignment="1">
      <alignment vertical="center"/>
    </xf>
    <xf numFmtId="165" fontId="2" fillId="2" borderId="16" xfId="0" applyNumberFormat="1" applyFont="1" applyFill="1" applyBorder="1" applyAlignment="1">
      <alignment horizontal="center" vertical="center"/>
    </xf>
    <xf numFmtId="165" fontId="2" fillId="2" borderId="17" xfId="0" applyNumberFormat="1" applyFont="1" applyFill="1" applyBorder="1" applyAlignment="1">
      <alignment horizontal="center" vertical="center"/>
    </xf>
    <xf numFmtId="165" fontId="2" fillId="2" borderId="4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0" fontId="4" fillId="2" borderId="31" xfId="0" applyFont="1" applyFill="1" applyBorder="1" applyAlignment="1">
      <alignment vertical="center"/>
    </xf>
    <xf numFmtId="0" fontId="4" fillId="2" borderId="31" xfId="0" applyFont="1" applyFill="1" applyBorder="1" applyAlignment="1">
      <alignment horizontal="center" vertical="center" wrapText="1"/>
    </xf>
    <xf numFmtId="14" fontId="4" fillId="2" borderId="31" xfId="0" applyNumberFormat="1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164" fontId="8" fillId="2" borderId="31" xfId="1" applyNumberFormat="1" applyFont="1" applyFill="1" applyBorder="1" applyAlignment="1">
      <alignment horizontal="center" vertical="center"/>
    </xf>
    <xf numFmtId="164" fontId="4" fillId="2" borderId="31" xfId="1" applyNumberFormat="1" applyFont="1" applyFill="1" applyBorder="1" applyAlignment="1">
      <alignment horizontal="center" vertical="center"/>
    </xf>
    <xf numFmtId="164" fontId="6" fillId="2" borderId="12" xfId="1" applyNumberFormat="1" applyFont="1" applyFill="1" applyBorder="1" applyAlignment="1">
      <alignment horizontal="center" vertical="center"/>
    </xf>
    <xf numFmtId="164" fontId="6" fillId="2" borderId="30" xfId="1" applyNumberFormat="1" applyFont="1" applyFill="1" applyBorder="1" applyAlignment="1">
      <alignment horizontal="center" vertical="center"/>
    </xf>
    <xf numFmtId="164" fontId="6" fillId="2" borderId="19" xfId="1" applyNumberFormat="1" applyFont="1" applyFill="1" applyBorder="1" applyAlignment="1">
      <alignment horizontal="center" vertical="center"/>
    </xf>
    <xf numFmtId="164" fontId="6" fillId="2" borderId="1" xfId="1" applyNumberFormat="1" applyFont="1" applyFill="1" applyBorder="1" applyAlignment="1">
      <alignment horizontal="center" vertical="center"/>
    </xf>
    <xf numFmtId="164" fontId="6" fillId="2" borderId="2" xfId="1" applyNumberFormat="1" applyFont="1" applyFill="1" applyBorder="1" applyAlignment="1">
      <alignment horizontal="center" vertical="center"/>
    </xf>
    <xf numFmtId="164" fontId="6" fillId="2" borderId="22" xfId="1" applyNumberFormat="1" applyFont="1" applyFill="1" applyBorder="1" applyAlignment="1">
      <alignment horizontal="center" vertical="center"/>
    </xf>
    <xf numFmtId="164" fontId="6" fillId="2" borderId="10" xfId="1" applyNumberFormat="1" applyFont="1" applyFill="1" applyBorder="1" applyAlignment="1">
      <alignment horizontal="center" vertical="center"/>
    </xf>
    <xf numFmtId="164" fontId="6" fillId="2" borderId="28" xfId="1" applyNumberFormat="1" applyFont="1" applyFill="1" applyBorder="1" applyAlignment="1">
      <alignment horizontal="center" vertical="center"/>
    </xf>
    <xf numFmtId="164" fontId="6" fillId="2" borderId="23" xfId="1" applyNumberFormat="1" applyFont="1" applyFill="1" applyBorder="1" applyAlignment="1">
      <alignment horizontal="center" vertical="center"/>
    </xf>
    <xf numFmtId="164" fontId="6" fillId="2" borderId="5" xfId="1" applyNumberFormat="1" applyFont="1" applyFill="1" applyBorder="1" applyAlignment="1">
      <alignment horizontal="center" vertical="center"/>
    </xf>
    <xf numFmtId="164" fontId="6" fillId="2" borderId="15" xfId="1" applyNumberFormat="1" applyFont="1" applyFill="1" applyBorder="1" applyAlignment="1">
      <alignment horizontal="center" vertical="center"/>
    </xf>
    <xf numFmtId="164" fontId="6" fillId="2" borderId="18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7"/>
  <sheetViews>
    <sheetView tabSelected="1" zoomScale="96" zoomScaleNormal="96" workbookViewId="0">
      <selection activeCell="B4" sqref="B4"/>
    </sheetView>
  </sheetViews>
  <sheetFormatPr defaultColWidth="9" defaultRowHeight="14.4" x14ac:dyDescent="0.3"/>
  <cols>
    <col min="1" max="1" width="9" style="9"/>
    <col min="2" max="2" width="30" style="9" customWidth="1"/>
    <col min="3" max="3" width="13.44140625" style="63" bestFit="1" customWidth="1"/>
    <col min="4" max="4" width="11.5546875" style="9" bestFit="1" customWidth="1"/>
    <col min="5" max="5" width="13.33203125" style="9" bestFit="1" customWidth="1"/>
    <col min="6" max="7" width="13.33203125" style="9" customWidth="1"/>
    <col min="8" max="8" width="14.6640625" style="31" customWidth="1"/>
    <col min="9" max="9" width="12.88671875" style="31" bestFit="1" customWidth="1"/>
    <col min="10" max="13" width="13" style="9" customWidth="1"/>
    <col min="14" max="16" width="14.88671875" style="9" customWidth="1"/>
    <col min="17" max="17" width="8.44140625" style="9" customWidth="1"/>
    <col min="18" max="18" width="21.6640625" style="9" bestFit="1" customWidth="1"/>
    <col min="19" max="19" width="12.6640625" style="9" bestFit="1" customWidth="1"/>
    <col min="20" max="20" width="14" style="9" customWidth="1"/>
    <col min="21" max="21" width="85.33203125" style="9" customWidth="1"/>
    <col min="22" max="22" width="12.33203125" style="9" bestFit="1" customWidth="1"/>
    <col min="23" max="16384" width="9" style="9"/>
  </cols>
  <sheetData>
    <row r="1" spans="1:22" s="56" customFormat="1" ht="24.9" customHeight="1" x14ac:dyDescent="0.3">
      <c r="A1" s="54" t="s">
        <v>18</v>
      </c>
      <c r="B1" s="55" t="s">
        <v>12</v>
      </c>
      <c r="C1" s="57"/>
    </row>
    <row r="2" spans="1:22" s="56" customFormat="1" ht="24.9" customHeight="1" x14ac:dyDescent="0.3">
      <c r="A2" s="54" t="s">
        <v>19</v>
      </c>
      <c r="B2" s="56" t="s">
        <v>20</v>
      </c>
      <c r="C2" s="57"/>
    </row>
    <row r="3" spans="1:22" s="56" customFormat="1" ht="30.6" customHeight="1" x14ac:dyDescent="0.3">
      <c r="A3" s="54" t="s">
        <v>21</v>
      </c>
      <c r="B3" s="54" t="s">
        <v>22</v>
      </c>
      <c r="C3" s="57"/>
    </row>
    <row r="4" spans="1:22" s="56" customFormat="1" ht="24.9" customHeight="1" thickBot="1" x14ac:dyDescent="0.35">
      <c r="A4" s="54" t="s">
        <v>23</v>
      </c>
      <c r="B4" s="54" t="s">
        <v>22</v>
      </c>
      <c r="C4" s="57"/>
    </row>
    <row r="5" spans="1:22" ht="43.95" customHeight="1" thickBot="1" x14ac:dyDescent="0.35">
      <c r="A5" s="64" t="s">
        <v>25</v>
      </c>
      <c r="B5" s="65" t="s">
        <v>26</v>
      </c>
      <c r="C5" s="66" t="s">
        <v>27</v>
      </c>
      <c r="D5" s="67" t="s">
        <v>28</v>
      </c>
      <c r="E5" s="65" t="s">
        <v>29</v>
      </c>
      <c r="F5" s="65" t="s">
        <v>30</v>
      </c>
      <c r="G5" s="67" t="s">
        <v>31</v>
      </c>
      <c r="H5" s="68" t="s">
        <v>32</v>
      </c>
      <c r="I5" s="69" t="s">
        <v>0</v>
      </c>
      <c r="J5" s="65" t="s">
        <v>33</v>
      </c>
      <c r="K5" s="65" t="s">
        <v>34</v>
      </c>
      <c r="L5" s="65" t="s">
        <v>35</v>
      </c>
      <c r="M5" s="65" t="s">
        <v>36</v>
      </c>
      <c r="N5" s="65" t="s">
        <v>37</v>
      </c>
      <c r="O5" s="8" t="s">
        <v>7</v>
      </c>
      <c r="P5" s="65" t="s">
        <v>38</v>
      </c>
      <c r="Q5" s="2"/>
      <c r="R5" s="1" t="s">
        <v>1</v>
      </c>
      <c r="S5" s="65" t="s">
        <v>39</v>
      </c>
      <c r="T5" s="65" t="s">
        <v>40</v>
      </c>
      <c r="U5" s="8" t="s">
        <v>2</v>
      </c>
      <c r="V5" s="51"/>
    </row>
    <row r="6" spans="1:22" ht="15" thickBot="1" x14ac:dyDescent="0.35">
      <c r="B6" s="10"/>
      <c r="C6" s="58"/>
      <c r="D6" s="11"/>
      <c r="E6" s="35"/>
      <c r="F6" s="34"/>
      <c r="G6" s="33"/>
      <c r="H6" s="13"/>
      <c r="I6" s="20"/>
      <c r="J6" s="14">
        <v>0.01</v>
      </c>
      <c r="K6" s="15">
        <v>0.05</v>
      </c>
      <c r="L6" s="15">
        <v>0.1</v>
      </c>
      <c r="M6" s="15">
        <v>0.1</v>
      </c>
      <c r="N6" s="16"/>
      <c r="O6" s="16"/>
      <c r="P6" s="16"/>
      <c r="Q6" s="2"/>
      <c r="R6" s="17"/>
      <c r="S6" s="12"/>
      <c r="T6" s="18"/>
      <c r="U6" s="16"/>
      <c r="V6" s="27"/>
    </row>
    <row r="7" spans="1:22" s="38" customFormat="1" ht="22.5" customHeight="1" x14ac:dyDescent="0.3">
      <c r="B7" s="39"/>
      <c r="C7" s="59"/>
      <c r="D7" s="40"/>
      <c r="E7" s="41"/>
      <c r="F7" s="41"/>
      <c r="G7" s="42"/>
      <c r="H7" s="43"/>
      <c r="I7" s="40"/>
      <c r="J7" s="44"/>
      <c r="K7" s="45"/>
      <c r="L7" s="45"/>
      <c r="M7" s="45"/>
      <c r="N7" s="46"/>
      <c r="O7" s="46"/>
      <c r="P7" s="46"/>
      <c r="Q7" s="50">
        <f>A8</f>
        <v>67645</v>
      </c>
      <c r="R7" s="47"/>
      <c r="S7" s="48"/>
      <c r="T7" s="49"/>
      <c r="U7" s="46"/>
      <c r="V7" s="40"/>
    </row>
    <row r="8" spans="1:22" ht="23.25" customHeight="1" x14ac:dyDescent="0.3">
      <c r="A8" s="9">
        <v>67645</v>
      </c>
      <c r="B8" s="4" t="s">
        <v>13</v>
      </c>
      <c r="C8" s="60" t="s">
        <v>24</v>
      </c>
      <c r="D8" s="6">
        <v>1</v>
      </c>
      <c r="E8" s="19">
        <v>139950</v>
      </c>
      <c r="F8" s="34">
        <v>0</v>
      </c>
      <c r="G8" s="34">
        <f>ROUND(E8-F8,)</f>
        <v>139950</v>
      </c>
      <c r="H8" s="13">
        <f>ROUND(G8*18%,)</f>
        <v>25191</v>
      </c>
      <c r="I8" s="20">
        <f>G8+H8</f>
        <v>165141</v>
      </c>
      <c r="J8" s="20">
        <f>ROUND(G8*$J$6,)</f>
        <v>1400</v>
      </c>
      <c r="K8" s="20">
        <f>ROUND(G8*$K$6,)</f>
        <v>6998</v>
      </c>
      <c r="L8" s="20">
        <v>0</v>
      </c>
      <c r="M8" s="20">
        <v>0</v>
      </c>
      <c r="N8" s="16">
        <f>H8</f>
        <v>25191</v>
      </c>
      <c r="O8" s="16">
        <v>0</v>
      </c>
      <c r="P8" s="16">
        <f>I8-SUM(J8:O8)</f>
        <v>131552</v>
      </c>
      <c r="Q8" s="2"/>
      <c r="R8" s="21" t="s">
        <v>8</v>
      </c>
      <c r="S8" s="12">
        <v>60000</v>
      </c>
      <c r="T8" s="18">
        <f>S8-1%*S8</f>
        <v>59400</v>
      </c>
      <c r="U8" s="22" t="s">
        <v>14</v>
      </c>
      <c r="V8" s="11"/>
    </row>
    <row r="9" spans="1:22" ht="22.2" customHeight="1" x14ac:dyDescent="0.3">
      <c r="A9" s="9">
        <v>67645</v>
      </c>
      <c r="B9" s="4" t="s">
        <v>9</v>
      </c>
      <c r="C9" s="60"/>
      <c r="D9" s="6">
        <v>1</v>
      </c>
      <c r="E9" s="19">
        <f>N8</f>
        <v>25191</v>
      </c>
      <c r="F9" s="34"/>
      <c r="G9" s="34"/>
      <c r="H9" s="13"/>
      <c r="I9" s="20"/>
      <c r="J9" s="20"/>
      <c r="K9" s="16"/>
      <c r="L9" s="16"/>
      <c r="M9" s="16"/>
      <c r="N9" s="16"/>
      <c r="O9" s="16"/>
      <c r="P9" s="16">
        <f>E9</f>
        <v>25191</v>
      </c>
      <c r="Q9" s="2"/>
      <c r="R9" s="21"/>
      <c r="S9" s="12"/>
      <c r="T9" s="18">
        <v>72152</v>
      </c>
      <c r="U9" s="22" t="s">
        <v>15</v>
      </c>
      <c r="V9" s="11"/>
    </row>
    <row r="10" spans="1:22" x14ac:dyDescent="0.2">
      <c r="A10" s="9">
        <v>67645</v>
      </c>
      <c r="B10" s="4"/>
      <c r="C10" s="60"/>
      <c r="D10" s="6"/>
      <c r="E10" s="19"/>
      <c r="F10" s="34"/>
      <c r="G10" s="34"/>
      <c r="H10" s="13"/>
      <c r="I10" s="20"/>
      <c r="J10" s="20"/>
      <c r="K10" s="20"/>
      <c r="L10" s="20"/>
      <c r="M10" s="20"/>
      <c r="N10" s="16"/>
      <c r="O10" s="16"/>
      <c r="P10" s="16"/>
      <c r="Q10" s="2"/>
      <c r="R10" s="21"/>
      <c r="S10" s="12"/>
      <c r="T10" s="18">
        <v>25191</v>
      </c>
      <c r="U10" s="53" t="s">
        <v>16</v>
      </c>
      <c r="V10" s="11"/>
    </row>
    <row r="11" spans="1:22" ht="22.2" customHeight="1" x14ac:dyDescent="0.3">
      <c r="A11" s="9">
        <v>67645</v>
      </c>
      <c r="B11" s="4"/>
      <c r="C11" s="60"/>
      <c r="D11" s="6"/>
      <c r="E11" s="19"/>
      <c r="F11" s="34"/>
      <c r="G11" s="34"/>
      <c r="H11" s="13"/>
      <c r="I11" s="20"/>
      <c r="J11" s="20"/>
      <c r="K11" s="20"/>
      <c r="L11" s="20"/>
      <c r="M11" s="20"/>
      <c r="N11" s="16"/>
      <c r="O11" s="16"/>
      <c r="P11" s="16"/>
      <c r="Q11" s="2"/>
      <c r="R11" s="21"/>
      <c r="S11" s="12"/>
      <c r="T11" s="18"/>
      <c r="U11" s="22"/>
      <c r="V11" s="11"/>
    </row>
    <row r="12" spans="1:22" ht="22.2" customHeight="1" x14ac:dyDescent="0.3">
      <c r="A12" s="9">
        <v>67645</v>
      </c>
      <c r="B12" s="4"/>
      <c r="C12" s="60"/>
      <c r="D12" s="6"/>
      <c r="E12" s="19"/>
      <c r="F12" s="34"/>
      <c r="G12" s="34"/>
      <c r="H12" s="13"/>
      <c r="I12" s="20"/>
      <c r="J12" s="20"/>
      <c r="K12" s="20"/>
      <c r="L12" s="20"/>
      <c r="M12" s="20"/>
      <c r="N12" s="16"/>
      <c r="O12" s="16"/>
      <c r="P12" s="16"/>
      <c r="Q12" s="2"/>
      <c r="R12" s="21"/>
      <c r="S12" s="12"/>
      <c r="T12" s="18"/>
      <c r="U12" s="22"/>
      <c r="V12" s="11"/>
    </row>
    <row r="13" spans="1:22" ht="15" thickBot="1" x14ac:dyDescent="0.35">
      <c r="B13" s="3"/>
      <c r="C13" s="61"/>
      <c r="D13" s="5"/>
      <c r="E13" s="24"/>
      <c r="F13" s="24"/>
      <c r="G13" s="24"/>
      <c r="H13" s="26"/>
      <c r="I13" s="27"/>
      <c r="J13" s="27"/>
      <c r="K13" s="28"/>
      <c r="L13" s="28"/>
      <c r="M13" s="28"/>
      <c r="N13" s="28"/>
      <c r="O13" s="28"/>
      <c r="P13" s="28"/>
      <c r="Q13" s="7"/>
      <c r="R13" s="29"/>
      <c r="S13" s="25"/>
      <c r="T13" s="30"/>
      <c r="U13" s="28"/>
      <c r="V13" s="52">
        <f>SUM(P8:P13)-SUM(T8:T13)</f>
        <v>0</v>
      </c>
    </row>
    <row r="14" spans="1:22" x14ac:dyDescent="0.3">
      <c r="A14" s="12"/>
      <c r="B14" s="12"/>
      <c r="C14" s="6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3"/>
      <c r="U14" s="12"/>
      <c r="V14" s="32">
        <f>SUM(V8:V13)</f>
        <v>0</v>
      </c>
    </row>
    <row r="15" spans="1:22" x14ac:dyDescent="0.3">
      <c r="A15" s="12"/>
      <c r="B15" s="12"/>
      <c r="C15" s="6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3"/>
      <c r="U15" s="23"/>
      <c r="V15" s="11"/>
    </row>
    <row r="16" spans="1:22" x14ac:dyDescent="0.3">
      <c r="A16" s="12"/>
      <c r="B16" s="12"/>
      <c r="C16" s="62"/>
      <c r="D16" s="12"/>
      <c r="E16" s="12"/>
      <c r="F16" s="12"/>
      <c r="G16" s="12"/>
      <c r="H16" s="12"/>
      <c r="I16" s="12"/>
      <c r="J16" s="12"/>
      <c r="K16" s="36" t="s">
        <v>6</v>
      </c>
      <c r="L16" s="12"/>
      <c r="M16" s="12"/>
      <c r="N16" s="12"/>
      <c r="O16" s="12"/>
      <c r="P16" s="36">
        <f>SUM(P8:P13)</f>
        <v>156743</v>
      </c>
      <c r="Q16" s="12"/>
      <c r="R16" s="36" t="s">
        <v>4</v>
      </c>
      <c r="S16" s="12"/>
      <c r="T16" s="32">
        <f>SUM(T6:T13)</f>
        <v>156743</v>
      </c>
      <c r="U16" s="23"/>
    </row>
    <row r="17" spans="1:22" x14ac:dyDescent="0.3">
      <c r="A17" s="12"/>
      <c r="B17" s="12"/>
      <c r="C17" s="6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36"/>
      <c r="S17" s="12"/>
      <c r="T17" s="13"/>
      <c r="U17" s="23"/>
      <c r="V17" s="11"/>
    </row>
    <row r="18" spans="1:22" x14ac:dyDescent="0.3">
      <c r="A18" s="12"/>
      <c r="B18" s="12"/>
      <c r="C18" s="62"/>
      <c r="D18" s="12"/>
      <c r="E18" s="12"/>
      <c r="F18" s="12"/>
      <c r="G18" s="12"/>
      <c r="H18" s="12"/>
      <c r="I18" s="12"/>
      <c r="J18" s="36"/>
      <c r="K18" s="36">
        <f>SUM(K8:K13)</f>
        <v>6998</v>
      </c>
      <c r="L18" s="36">
        <f>SUM(L8:L13)</f>
        <v>0</v>
      </c>
      <c r="M18" s="36">
        <f>SUM(M8:M13)</f>
        <v>0</v>
      </c>
      <c r="N18" s="36">
        <f>SUM(N8:N13)</f>
        <v>25191</v>
      </c>
      <c r="O18" s="36">
        <f>SUM(O8:O13)</f>
        <v>0</v>
      </c>
      <c r="P18" s="12"/>
      <c r="Q18" s="12"/>
      <c r="R18" s="36" t="s">
        <v>5</v>
      </c>
      <c r="S18" s="12"/>
      <c r="T18" s="32">
        <f>P16-T16</f>
        <v>0</v>
      </c>
      <c r="U18" s="23"/>
      <c r="V18" s="11"/>
    </row>
    <row r="19" spans="1:22" x14ac:dyDescent="0.3">
      <c r="A19" s="12"/>
      <c r="B19" s="12"/>
      <c r="C19" s="6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3"/>
      <c r="U19" s="23"/>
    </row>
    <row r="21" spans="1:22" x14ac:dyDescent="0.3">
      <c r="K21" s="37"/>
    </row>
    <row r="23" spans="1:22" ht="15" thickBot="1" x14ac:dyDescent="0.35"/>
    <row r="24" spans="1:22" ht="18.600000000000001" thickBot="1" x14ac:dyDescent="0.35">
      <c r="M24" s="73" t="s">
        <v>17</v>
      </c>
      <c r="N24" s="74"/>
      <c r="O24" s="74"/>
      <c r="P24" s="75"/>
    </row>
    <row r="25" spans="1:22" ht="18" x14ac:dyDescent="0.3">
      <c r="M25" s="76" t="s">
        <v>10</v>
      </c>
      <c r="N25" s="77"/>
      <c r="O25" s="76">
        <f>K18+L18+M18</f>
        <v>6998</v>
      </c>
      <c r="P25" s="78"/>
    </row>
    <row r="26" spans="1:22" ht="18" x14ac:dyDescent="0.3">
      <c r="M26" s="79" t="s">
        <v>11</v>
      </c>
      <c r="N26" s="80"/>
      <c r="O26" s="79">
        <f>T18</f>
        <v>0</v>
      </c>
      <c r="P26" s="81"/>
    </row>
    <row r="27" spans="1:22" ht="18.600000000000001" thickBot="1" x14ac:dyDescent="0.35">
      <c r="M27" s="70" t="s">
        <v>3</v>
      </c>
      <c r="N27" s="71"/>
      <c r="O27" s="70">
        <v>0</v>
      </c>
      <c r="P27" s="72"/>
    </row>
  </sheetData>
  <mergeCells count="7">
    <mergeCell ref="M27:N27"/>
    <mergeCell ref="O27:P27"/>
    <mergeCell ref="M24:P24"/>
    <mergeCell ref="M25:N25"/>
    <mergeCell ref="O25:P25"/>
    <mergeCell ref="M26:N26"/>
    <mergeCell ref="O26:P26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2025-05-29T10:56:09Z</dcterms:modified>
</cp:coreProperties>
</file>