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Error_files\"/>
    </mc:Choice>
  </mc:AlternateContent>
  <xr:revisionPtr revIDLastSave="0" documentId="13_ncr:1_{3B1FB94A-B242-4EF7-8158-4A8422250A0A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J15" i="1" s="1"/>
  <c r="G14" i="1"/>
  <c r="J14" i="1" s="1"/>
  <c r="G13" i="1"/>
  <c r="J13" i="1" s="1"/>
  <c r="G10" i="1"/>
  <c r="H10" i="1" s="1"/>
  <c r="G9" i="1"/>
  <c r="H9" i="1" s="1"/>
  <c r="I9" i="1" s="1"/>
  <c r="G8" i="1"/>
  <c r="L8" i="1" s="1"/>
  <c r="M9" i="1" l="1"/>
  <c r="K9" i="1"/>
  <c r="L15" i="1"/>
  <c r="I15" i="1"/>
  <c r="M15" i="1"/>
  <c r="K15" i="1"/>
  <c r="H15" i="1"/>
  <c r="K14" i="1"/>
  <c r="L14" i="1"/>
  <c r="M14" i="1"/>
  <c r="H14" i="1"/>
  <c r="I14" i="1" s="1"/>
  <c r="H13" i="1"/>
  <c r="I13" i="1" s="1"/>
  <c r="N13" i="1" s="1"/>
  <c r="L13" i="1"/>
  <c r="K13" i="1"/>
  <c r="M13" i="1"/>
  <c r="M10" i="1"/>
  <c r="K10" i="1"/>
  <c r="J10" i="1"/>
  <c r="I10" i="1"/>
  <c r="L10" i="1"/>
  <c r="J9" i="1"/>
  <c r="L9" i="1"/>
  <c r="N9" i="1" s="1"/>
  <c r="M8" i="1"/>
  <c r="H8" i="1"/>
  <c r="K8" i="1"/>
  <c r="J8" i="1"/>
  <c r="F25" i="1"/>
  <c r="N10" i="1" l="1"/>
  <c r="N14" i="1"/>
  <c r="I8" i="1"/>
  <c r="N8" i="1" s="1"/>
  <c r="E12" i="1"/>
  <c r="N15" i="1"/>
  <c r="G7" i="1"/>
  <c r="N12" i="1" l="1"/>
  <c r="E25" i="1"/>
  <c r="K7" i="1"/>
  <c r="H7" i="1"/>
  <c r="I7" i="1" s="1"/>
  <c r="M7" i="1"/>
  <c r="G25" i="1"/>
  <c r="J7" i="1"/>
  <c r="K25" i="1" l="1"/>
  <c r="M25" i="1"/>
  <c r="H25" i="1"/>
  <c r="J25" i="1"/>
  <c r="P23" i="1"/>
  <c r="N7" i="1" l="1"/>
  <c r="N23" i="1" s="1"/>
  <c r="P25" i="1" s="1"/>
  <c r="I25" i="1"/>
</calcChain>
</file>

<file path=xl/sharedStrings.xml><?xml version="1.0" encoding="utf-8"?>
<sst xmlns="http://schemas.openxmlformats.org/spreadsheetml/2006/main" count="45" uniqueCount="36">
  <si>
    <t>Amount</t>
  </si>
  <si>
    <t>UTR</t>
  </si>
  <si>
    <t>Electrical logging work</t>
  </si>
  <si>
    <t>Total Paid Amount</t>
  </si>
  <si>
    <t>Balance Payable Amount</t>
  </si>
  <si>
    <t>01-07-2023 NEFT/AXISP00402764250/RIUP23/946/EARTH WATER SOLU 836137.00</t>
  </si>
  <si>
    <t>GST Release Note</t>
  </si>
  <si>
    <t>21-07-2023 NEFT/AXISP00408446746/RIUP23/1140/EARTH WATER SOL 75514.00</t>
  </si>
  <si>
    <t>18-08-2023 NEFT/AXISP00416613504/RIUP23/1587/EARTH WATER SOL 179173.00</t>
  </si>
  <si>
    <t>30-03-2024 NEFT/AXISP00486493286/RIUP23/5138/EARTH WATER SOLUTI/UBIN0814644 242704.00</t>
  </si>
  <si>
    <t>30-03-2024 NEFT/AXISP00486493287/RIUP23/5137/EARTH WATER SOLUTI/UBIN0814644 2657.00</t>
  </si>
  <si>
    <t>28.05.2024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</si>
  <si>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</si>
  <si>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</si>
  <si>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</si>
  <si>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</si>
  <si>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</si>
  <si>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</si>
  <si>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</si>
  <si>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</si>
  <si>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</si>
  <si>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</si>
  <si>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</si>
  <si>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</si>
  <si>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</si>
  <si>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</si>
  <si>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</si>
  <si>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</si>
  <si>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</si>
  <si>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</si>
  <si>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</si>
  <si>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</si>
  <si>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Earthwater Solutions</t>
  </si>
  <si>
    <t>12-06-2023 NEFT/AXISP00397707954/RIUP23/585/EARTH WATER SOLU  394349.00</t>
  </si>
  <si>
    <t xml:space="preserve">1 , 2 , 3 </t>
  </si>
  <si>
    <t>common village Solar Mounting Strucutre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</si>
</sst>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5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18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164" fontId="3" fillId="2" borderId="31" xfId="1" applyNumberFormat="1" applyFont="1" applyFill="1" applyBorder="1" applyAlignment="1">
      <alignment vertical="center"/>
    </xf>
    <xf numFmtId="164" fontId="5" fillId="2" borderId="3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164" fontId="3" fillId="2" borderId="33" xfId="1" applyNumberFormat="1" applyFont="1" applyFill="1" applyBorder="1" applyAlignment="1">
      <alignment vertical="center"/>
    </xf>
    <xf numFmtId="0" fontId="3" fillId="2" borderId="27" xfId="0" applyFont="1" applyFill="1" applyBorder="1" applyAlignment="1">
      <alignment horizontal="center" vertical="center"/>
    </xf>
    <xf numFmtId="0" fontId="7" fillId="0" borderId="0" xfId="0" applyFont="1"/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34" xfId="0" applyFont="1" applyFill="1" applyBorder="1" applyAlignment="1">
      <alignment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164" fontId="10" fillId="2" borderId="34" xfId="2" applyFont="1" applyFill="1" applyBorder="1" applyAlignment="1">
      <alignment horizontal="center" vertical="center"/>
    </xf>
    <xf numFmtId="164" fontId="6" fillId="2" borderId="34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27D16BCC-CD4F-4FBE-86BF-4978C13EFCC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zoomScale="85" zoomScaleNormal="85" workbookViewId="0">
      <selection activeCell="D9" sqref="D9"/>
    </sheetView>
  </sheetViews>
  <sheetFormatPr defaultColWidth="9" defaultRowHeight="14.4" x14ac:dyDescent="0.3"/>
  <cols>
    <col min="1" max="1" width="9" style="8"/>
    <col min="2" max="2" width="30" style="8" customWidth="1"/>
    <col min="3" max="3" width="13.44140625" style="8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41" customWidth="1"/>
    <col min="9" max="9" width="12.88671875" style="41" bestFit="1" customWidth="1"/>
    <col min="10" max="10" width="10.6640625" style="8" bestFit="1" customWidth="1"/>
    <col min="11" max="11" width="10.44140625" style="8" bestFit="1" customWidth="1"/>
    <col min="12" max="12" width="10.44140625" style="8" customWidth="1"/>
    <col min="13" max="14" width="14.88671875" style="8" customWidth="1"/>
    <col min="15" max="15" width="7.33203125" style="8" customWidth="1"/>
    <col min="16" max="16" width="18.88671875" style="8" bestFit="1" customWidth="1"/>
    <col min="17" max="17" width="94.44140625" style="8" bestFit="1" customWidth="1"/>
    <col min="18" max="16384" width="9" style="8"/>
  </cols>
  <sheetData>
    <row r="1" spans="1:17" ht="20.399999999999999" thickBot="1" x14ac:dyDescent="0.35">
      <c r="A1" s="54" t="s">
        <v>12</v>
      </c>
      <c r="B1" s="11" t="s">
        <v>32</v>
      </c>
      <c r="E1" s="9"/>
      <c r="F1" s="9"/>
      <c r="G1" s="9"/>
      <c r="H1" s="10"/>
      <c r="I1" s="10"/>
    </row>
    <row r="2" spans="1:17" ht="20.399999999999999" thickBot="1" x14ac:dyDescent="0.35">
      <c r="A2" s="54" t="s">
        <v>13</v>
      </c>
      <c r="B2" s="55" t="s">
        <v>14</v>
      </c>
      <c r="C2" s="11"/>
      <c r="D2" s="11"/>
      <c r="H2" s="45" t="s">
        <v>2</v>
      </c>
      <c r="I2" s="12"/>
      <c r="J2" s="13"/>
      <c r="K2" s="13"/>
      <c r="L2" s="13"/>
      <c r="M2" s="13"/>
      <c r="N2" s="13"/>
      <c r="O2" s="13"/>
    </row>
    <row r="3" spans="1:17" ht="20.399999999999999" thickBot="1" x14ac:dyDescent="0.35">
      <c r="A3" s="54" t="s">
        <v>15</v>
      </c>
      <c r="B3" s="56" t="s">
        <v>16</v>
      </c>
      <c r="C3" s="11"/>
      <c r="D3" s="11"/>
      <c r="H3" s="45"/>
      <c r="I3" s="12"/>
      <c r="J3" s="13"/>
      <c r="K3" s="13"/>
      <c r="L3" s="13"/>
      <c r="M3" s="13"/>
      <c r="N3" s="13"/>
      <c r="O3" s="13"/>
    </row>
    <row r="4" spans="1:17" ht="15" thickBot="1" x14ac:dyDescent="0.35">
      <c r="A4" s="54" t="s">
        <v>17</v>
      </c>
      <c r="B4" s="57" t="s">
        <v>16</v>
      </c>
      <c r="C4" s="14"/>
      <c r="D4" s="14"/>
      <c r="E4" s="14"/>
      <c r="F4" s="13"/>
      <c r="G4" s="13"/>
      <c r="H4" s="15"/>
      <c r="I4" s="15"/>
      <c r="J4" s="13"/>
      <c r="K4" s="13"/>
      <c r="L4" s="13"/>
      <c r="O4" s="8" t="s">
        <v>11</v>
      </c>
      <c r="P4" s="16"/>
      <c r="Q4" s="16"/>
    </row>
    <row r="5" spans="1:17" ht="57" customHeight="1" thickBot="1" x14ac:dyDescent="0.35">
      <c r="A5" s="58" t="s">
        <v>18</v>
      </c>
      <c r="B5" s="59" t="s">
        <v>19</v>
      </c>
      <c r="C5" s="60" t="s">
        <v>20</v>
      </c>
      <c r="D5" s="61" t="s">
        <v>21</v>
      </c>
      <c r="E5" s="59" t="s">
        <v>22</v>
      </c>
      <c r="F5" s="59" t="s">
        <v>23</v>
      </c>
      <c r="G5" s="61" t="s">
        <v>24</v>
      </c>
      <c r="H5" s="62" t="s">
        <v>25</v>
      </c>
      <c r="I5" s="63" t="s">
        <v>0</v>
      </c>
      <c r="J5" s="59" t="s">
        <v>26</v>
      </c>
      <c r="K5" s="59" t="s">
        <v>27</v>
      </c>
      <c r="L5" s="59" t="s">
        <v>28</v>
      </c>
      <c r="M5" s="59" t="s">
        <v>29</v>
      </c>
      <c r="N5" s="59" t="s">
        <v>30</v>
      </c>
      <c r="O5" s="1"/>
      <c r="P5" s="59" t="s">
        <v>31</v>
      </c>
      <c r="Q5" s="59" t="s">
        <v>1</v>
      </c>
    </row>
    <row r="6" spans="1:17" x14ac:dyDescent="0.3">
      <c r="A6"/>
      <c r="B6" s="17"/>
      <c r="C6" s="18"/>
      <c r="D6" s="18"/>
      <c r="E6" s="46"/>
      <c r="F6" s="44"/>
      <c r="G6" s="43"/>
      <c r="H6" s="21"/>
      <c r="I6" s="27"/>
      <c r="J6" s="22">
        <v>0.01</v>
      </c>
      <c r="K6" s="23">
        <v>0.05</v>
      </c>
      <c r="L6" s="23">
        <v>0.1</v>
      </c>
      <c r="M6" s="24"/>
      <c r="N6" s="24"/>
      <c r="O6" s="1"/>
      <c r="P6" s="25"/>
      <c r="Q6" s="24"/>
    </row>
    <row r="7" spans="1:17" ht="28.95" customHeight="1" x14ac:dyDescent="0.3">
      <c r="A7">
        <v>55696</v>
      </c>
      <c r="B7" s="3" t="s">
        <v>35</v>
      </c>
      <c r="C7" s="4">
        <v>45075</v>
      </c>
      <c r="D7" s="6">
        <v>35</v>
      </c>
      <c r="E7" s="26">
        <v>419520</v>
      </c>
      <c r="F7" s="44">
        <v>0</v>
      </c>
      <c r="G7" s="44">
        <f>E7-F7</f>
        <v>419520</v>
      </c>
      <c r="H7" s="21">
        <f>+G7*18%</f>
        <v>75513.599999999991</v>
      </c>
      <c r="I7" s="27">
        <f>G7+H7</f>
        <v>495033.59999999998</v>
      </c>
      <c r="J7" s="27">
        <f>G7*$J$6</f>
        <v>4195.2</v>
      </c>
      <c r="K7" s="24">
        <f>+G7*5%</f>
        <v>20976</v>
      </c>
      <c r="L7" s="24"/>
      <c r="M7" s="24">
        <f>+G7*18%</f>
        <v>75513.599999999991</v>
      </c>
      <c r="N7" s="24">
        <f>ROUND(I7-SUM(J7:M7),)</f>
        <v>394349</v>
      </c>
      <c r="O7" s="1"/>
      <c r="P7" s="25">
        <v>394349</v>
      </c>
      <c r="Q7" s="28" t="s">
        <v>33</v>
      </c>
    </row>
    <row r="8" spans="1:17" ht="28.95" customHeight="1" x14ac:dyDescent="0.3">
      <c r="A8">
        <v>55696</v>
      </c>
      <c r="B8" s="3" t="s">
        <v>35</v>
      </c>
      <c r="C8" s="4">
        <v>45096</v>
      </c>
      <c r="D8" s="6">
        <v>1</v>
      </c>
      <c r="E8" s="26">
        <v>334320</v>
      </c>
      <c r="F8" s="44">
        <v>0</v>
      </c>
      <c r="G8" s="44">
        <f>E8-F8</f>
        <v>334320</v>
      </c>
      <c r="H8" s="21">
        <f>+G8*18%</f>
        <v>60177.599999999999</v>
      </c>
      <c r="I8" s="27">
        <f>G8+H8</f>
        <v>394497.6</v>
      </c>
      <c r="J8" s="27">
        <f>G8*$J$6</f>
        <v>3343.2000000000003</v>
      </c>
      <c r="K8" s="24">
        <f>+G8*5%</f>
        <v>16716</v>
      </c>
      <c r="L8" s="24">
        <f>+G8*10%</f>
        <v>33432</v>
      </c>
      <c r="M8" s="24">
        <f>+G8*18%</f>
        <v>60177.599999999999</v>
      </c>
      <c r="N8" s="24">
        <f>ROUND(I8-SUM(J8:M8),)</f>
        <v>280829</v>
      </c>
      <c r="O8" s="1"/>
      <c r="P8" s="25">
        <v>836137</v>
      </c>
      <c r="Q8" s="28" t="s">
        <v>5</v>
      </c>
    </row>
    <row r="9" spans="1:17" ht="28.95" customHeight="1" x14ac:dyDescent="0.3">
      <c r="A9">
        <v>55696</v>
      </c>
      <c r="B9" s="3" t="s">
        <v>35</v>
      </c>
      <c r="C9" s="4">
        <v>45099</v>
      </c>
      <c r="D9" s="6">
        <v>2</v>
      </c>
      <c r="E9" s="26">
        <v>293160</v>
      </c>
      <c r="F9" s="44">
        <v>0</v>
      </c>
      <c r="G9" s="44">
        <f>E9-F9</f>
        <v>293160</v>
      </c>
      <c r="H9" s="21">
        <f>+G9*18%</f>
        <v>52768.799999999996</v>
      </c>
      <c r="I9" s="27">
        <f>G9+H9</f>
        <v>345928.8</v>
      </c>
      <c r="J9" s="27">
        <f>G9*$J$6</f>
        <v>2931.6</v>
      </c>
      <c r="K9" s="24">
        <f>+G9*5%</f>
        <v>14658</v>
      </c>
      <c r="L9" s="24">
        <f>+G9*10%</f>
        <v>29316</v>
      </c>
      <c r="M9" s="24">
        <f>+G9*18%</f>
        <v>52768.799999999996</v>
      </c>
      <c r="N9" s="24">
        <f>ROUND(I9-SUM(J9:M9),)</f>
        <v>246254</v>
      </c>
      <c r="O9" s="1"/>
      <c r="P9" s="25">
        <v>75514</v>
      </c>
      <c r="Q9" s="28" t="s">
        <v>7</v>
      </c>
    </row>
    <row r="10" spans="1:17" ht="28.95" customHeight="1" x14ac:dyDescent="0.3">
      <c r="A10">
        <v>55696</v>
      </c>
      <c r="B10" s="3" t="s">
        <v>35</v>
      </c>
      <c r="C10" s="4">
        <v>45100</v>
      </c>
      <c r="D10" s="6">
        <v>3</v>
      </c>
      <c r="E10" s="26">
        <v>367920</v>
      </c>
      <c r="F10" s="44">
        <v>0</v>
      </c>
      <c r="G10" s="44">
        <f>E10-F10</f>
        <v>367920</v>
      </c>
      <c r="H10" s="21">
        <f>+G10*18%</f>
        <v>66225.599999999991</v>
      </c>
      <c r="I10" s="27">
        <f>G10+H10</f>
        <v>434145.6</v>
      </c>
      <c r="J10" s="27">
        <f>G10*$J$6</f>
        <v>3679.2000000000003</v>
      </c>
      <c r="K10" s="24">
        <f>+G10*5%</f>
        <v>18396</v>
      </c>
      <c r="L10" s="24">
        <f>+G10*10%</f>
        <v>36792</v>
      </c>
      <c r="M10" s="24">
        <f>+G10*18%</f>
        <v>66225.599999999991</v>
      </c>
      <c r="N10" s="24">
        <f>ROUND(I10-SUM(J10:M10),)</f>
        <v>309053</v>
      </c>
      <c r="O10" s="1"/>
      <c r="P10" s="25">
        <v>179173</v>
      </c>
      <c r="Q10" s="28" t="s">
        <v>8</v>
      </c>
    </row>
    <row r="11" spans="1:17" ht="28.95" customHeight="1" x14ac:dyDescent="0.3">
      <c r="A11">
        <v>55696</v>
      </c>
      <c r="B11" s="3" t="s">
        <v>6</v>
      </c>
      <c r="C11" s="4"/>
      <c r="D11" s="49">
        <v>35</v>
      </c>
      <c r="E11" s="19">
        <v>75513</v>
      </c>
      <c r="F11" s="32"/>
      <c r="G11" s="32"/>
      <c r="H11" s="33"/>
      <c r="I11" s="27"/>
      <c r="J11" s="27"/>
      <c r="K11" s="24"/>
      <c r="L11" s="24"/>
      <c r="M11" s="24"/>
      <c r="N11" s="24">
        <v>75513</v>
      </c>
      <c r="O11" s="7"/>
      <c r="P11" s="25"/>
      <c r="Q11" s="28"/>
    </row>
    <row r="12" spans="1:17" ht="28.95" customHeight="1" x14ac:dyDescent="0.3">
      <c r="A12">
        <v>55696</v>
      </c>
      <c r="B12" s="3" t="s">
        <v>6</v>
      </c>
      <c r="C12" s="4"/>
      <c r="D12" s="50" t="s">
        <v>34</v>
      </c>
      <c r="E12" s="31">
        <f>+H8+H9+H10</f>
        <v>179172</v>
      </c>
      <c r="F12" s="32"/>
      <c r="G12" s="31"/>
      <c r="H12" s="33"/>
      <c r="I12" s="27"/>
      <c r="J12" s="27"/>
      <c r="K12" s="24"/>
      <c r="L12" s="24"/>
      <c r="M12" s="24"/>
      <c r="N12" s="24">
        <f>+E12</f>
        <v>179172</v>
      </c>
      <c r="O12" s="7"/>
      <c r="P12" s="25"/>
      <c r="Q12" s="36"/>
    </row>
    <row r="13" spans="1:17" ht="28.95" customHeight="1" x14ac:dyDescent="0.3">
      <c r="A13">
        <v>55696</v>
      </c>
      <c r="B13" s="3" t="s">
        <v>35</v>
      </c>
      <c r="C13" s="4">
        <v>45177</v>
      </c>
      <c r="D13" s="50">
        <v>4</v>
      </c>
      <c r="E13" s="31">
        <v>295260</v>
      </c>
      <c r="F13" s="44">
        <v>0</v>
      </c>
      <c r="G13" s="44">
        <f>E13-F13</f>
        <v>295260</v>
      </c>
      <c r="H13" s="21">
        <f>+G13*18%</f>
        <v>53146.799999999996</v>
      </c>
      <c r="I13" s="27">
        <f>G13+H13</f>
        <v>348406.8</v>
      </c>
      <c r="J13" s="27">
        <f>G13*$J$6</f>
        <v>2952.6</v>
      </c>
      <c r="K13" s="24">
        <f>+G13*5%</f>
        <v>14763</v>
      </c>
      <c r="L13" s="24">
        <f>+G13*10%</f>
        <v>29526</v>
      </c>
      <c r="M13" s="24">
        <f>+G13*18%</f>
        <v>53146.799999999996</v>
      </c>
      <c r="N13" s="24">
        <f>ROUND(I13-SUM(J13:M13),)</f>
        <v>248018</v>
      </c>
      <c r="O13" s="7"/>
      <c r="P13" s="25">
        <v>242704</v>
      </c>
      <c r="Q13" s="53" t="s">
        <v>9</v>
      </c>
    </row>
    <row r="14" spans="1:17" ht="28.95" customHeight="1" x14ac:dyDescent="0.3">
      <c r="A14">
        <v>55696</v>
      </c>
      <c r="B14" s="3" t="s">
        <v>35</v>
      </c>
      <c r="C14" s="4">
        <v>45177</v>
      </c>
      <c r="D14" s="50">
        <v>5</v>
      </c>
      <c r="E14" s="31">
        <v>63900</v>
      </c>
      <c r="F14" s="44">
        <v>0</v>
      </c>
      <c r="G14" s="44">
        <f>E14-F14</f>
        <v>63900</v>
      </c>
      <c r="H14" s="21">
        <f>+G14*18%</f>
        <v>11502</v>
      </c>
      <c r="I14" s="27">
        <f>G14+H14</f>
        <v>75402</v>
      </c>
      <c r="J14" s="27">
        <f>G14*$J$6</f>
        <v>639</v>
      </c>
      <c r="K14" s="24">
        <f>+G14*5%</f>
        <v>3195</v>
      </c>
      <c r="L14" s="24">
        <f>+G14*10%</f>
        <v>6390</v>
      </c>
      <c r="M14" s="24">
        <f>+G14*18%</f>
        <v>11502</v>
      </c>
      <c r="N14" s="24">
        <f>ROUND(I14-SUM(J14:M14),)</f>
        <v>53676</v>
      </c>
      <c r="O14" s="7"/>
      <c r="P14" s="25">
        <v>2657</v>
      </c>
      <c r="Q14" s="53" t="s">
        <v>10</v>
      </c>
    </row>
    <row r="15" spans="1:17" ht="28.95" customHeight="1" x14ac:dyDescent="0.3">
      <c r="A15">
        <v>55696</v>
      </c>
      <c r="B15" s="3" t="s">
        <v>35</v>
      </c>
      <c r="C15" s="4">
        <v>45207</v>
      </c>
      <c r="D15" s="50">
        <v>6</v>
      </c>
      <c r="E15" s="31">
        <v>42480</v>
      </c>
      <c r="F15" s="44">
        <v>0</v>
      </c>
      <c r="G15" s="44">
        <f>E15-F15</f>
        <v>42480</v>
      </c>
      <c r="H15" s="21">
        <f>+G15*18%</f>
        <v>7646.4</v>
      </c>
      <c r="I15" s="27">
        <f>G15+H15</f>
        <v>50126.400000000001</v>
      </c>
      <c r="J15" s="27">
        <f>G15*$J$6</f>
        <v>424.8</v>
      </c>
      <c r="K15" s="24">
        <f>+G15*5%</f>
        <v>2124</v>
      </c>
      <c r="L15" s="24">
        <f>+G15*10%</f>
        <v>4248</v>
      </c>
      <c r="M15" s="24">
        <f>+G15*18%</f>
        <v>7646.4</v>
      </c>
      <c r="N15" s="24">
        <f>ROUND(I15-SUM(J15:M15),)</f>
        <v>35683</v>
      </c>
      <c r="O15" s="7"/>
      <c r="P15" s="25"/>
      <c r="Q15" s="36"/>
    </row>
    <row r="16" spans="1:17" ht="28.95" customHeight="1" x14ac:dyDescent="0.3">
      <c r="A16">
        <v>55696</v>
      </c>
      <c r="B16" s="3" t="s">
        <v>6</v>
      </c>
      <c r="C16" s="4">
        <v>45428</v>
      </c>
      <c r="D16" s="50">
        <v>14</v>
      </c>
      <c r="E16" s="31">
        <v>52008</v>
      </c>
      <c r="F16" s="32"/>
      <c r="G16" s="31"/>
      <c r="H16" s="33"/>
      <c r="I16" s="27"/>
      <c r="J16" s="27"/>
      <c r="K16" s="24"/>
      <c r="L16" s="24"/>
      <c r="M16" s="24"/>
      <c r="N16" s="31">
        <v>52008</v>
      </c>
      <c r="O16" s="7"/>
      <c r="P16" s="25"/>
      <c r="Q16" s="36"/>
    </row>
    <row r="17" spans="1:17" ht="28.95" customHeight="1" x14ac:dyDescent="0.3">
      <c r="A17"/>
      <c r="B17" s="3"/>
      <c r="C17" s="3"/>
      <c r="D17" s="50"/>
      <c r="E17" s="31"/>
      <c r="F17" s="32"/>
      <c r="G17" s="31"/>
      <c r="H17" s="33"/>
      <c r="I17" s="27"/>
      <c r="J17" s="27"/>
      <c r="K17" s="24"/>
      <c r="L17" s="24"/>
      <c r="M17" s="24"/>
      <c r="N17" s="24"/>
      <c r="O17" s="7"/>
      <c r="P17" s="25"/>
      <c r="Q17" s="36"/>
    </row>
    <row r="18" spans="1:17" ht="28.95" customHeight="1" x14ac:dyDescent="0.3">
      <c r="A18"/>
      <c r="B18" s="3"/>
      <c r="C18" s="3"/>
      <c r="D18" s="50"/>
      <c r="E18" s="31"/>
      <c r="F18" s="32"/>
      <c r="G18" s="31"/>
      <c r="H18" s="33"/>
      <c r="I18" s="27"/>
      <c r="J18" s="27"/>
      <c r="K18" s="24"/>
      <c r="L18" s="24"/>
      <c r="M18" s="24"/>
      <c r="N18" s="24"/>
      <c r="O18" s="7"/>
      <c r="P18" s="25"/>
      <c r="Q18" s="36"/>
    </row>
    <row r="19" spans="1:17" x14ac:dyDescent="0.3">
      <c r="A19"/>
      <c r="B19" s="29"/>
      <c r="C19" s="30"/>
      <c r="D19" s="51"/>
      <c r="E19" s="31"/>
      <c r="F19" s="32"/>
      <c r="G19" s="31"/>
      <c r="H19" s="33"/>
      <c r="I19" s="18"/>
      <c r="J19" s="18"/>
      <c r="K19" s="34"/>
      <c r="L19" s="34"/>
      <c r="M19" s="34"/>
      <c r="N19" s="34"/>
      <c r="O19" s="7"/>
      <c r="P19" s="35"/>
      <c r="Q19" s="36"/>
    </row>
    <row r="20" spans="1:17" ht="15" thickBot="1" x14ac:dyDescent="0.35">
      <c r="A20"/>
      <c r="B20" s="2"/>
      <c r="C20" s="5"/>
      <c r="D20" s="52"/>
      <c r="E20" s="48"/>
      <c r="F20" s="37"/>
      <c r="G20" s="37"/>
      <c r="H20" s="37"/>
      <c r="I20" s="38"/>
      <c r="J20" s="38"/>
      <c r="K20" s="39"/>
      <c r="L20" s="39"/>
      <c r="M20" s="39"/>
      <c r="N20" s="39"/>
      <c r="O20" s="7"/>
      <c r="P20" s="40"/>
      <c r="Q20" s="39"/>
    </row>
    <row r="21" spans="1:17" x14ac:dyDescent="0.3">
      <c r="A21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1"/>
      <c r="Q21" s="20"/>
    </row>
    <row r="22" spans="1:17" x14ac:dyDescent="0.3">
      <c r="A22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1"/>
      <c r="Q22" s="32"/>
    </row>
    <row r="23" spans="1:17" x14ac:dyDescent="0.3">
      <c r="A23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47">
        <f>SUM(N7:N20)</f>
        <v>1874555</v>
      </c>
      <c r="O23" s="20"/>
      <c r="P23" s="42">
        <f>SUM(P6:P20)</f>
        <v>1730534</v>
      </c>
      <c r="Q23" s="47" t="s">
        <v>3</v>
      </c>
    </row>
    <row r="24" spans="1:17" x14ac:dyDescent="0.3">
      <c r="A24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Q24" s="20"/>
    </row>
    <row r="25" spans="1:17" x14ac:dyDescent="0.3">
      <c r="A25"/>
      <c r="B25" s="20"/>
      <c r="C25" s="20"/>
      <c r="D25" s="20"/>
      <c r="E25" s="20">
        <f t="shared" ref="E25:M25" si="0">SUM(E7:E20)</f>
        <v>2123253</v>
      </c>
      <c r="F25" s="20">
        <f t="shared" si="0"/>
        <v>0</v>
      </c>
      <c r="G25" s="20">
        <f t="shared" si="0"/>
        <v>1816560</v>
      </c>
      <c r="H25" s="20">
        <f t="shared" si="0"/>
        <v>326980.8</v>
      </c>
      <c r="I25" s="20">
        <f t="shared" si="0"/>
        <v>2143540.8000000003</v>
      </c>
      <c r="J25" s="20">
        <f t="shared" si="0"/>
        <v>18165.599999999999</v>
      </c>
      <c r="K25" s="20">
        <f t="shared" si="0"/>
        <v>90828</v>
      </c>
      <c r="L25" s="20"/>
      <c r="M25" s="20">
        <f t="shared" si="0"/>
        <v>326980.8</v>
      </c>
      <c r="N25" s="20"/>
      <c r="O25" s="20"/>
      <c r="P25" s="42">
        <f>N23-P23</f>
        <v>144021</v>
      </c>
      <c r="Q25" s="47" t="s">
        <v>4</v>
      </c>
    </row>
    <row r="26" spans="1:17" x14ac:dyDescent="0.3">
      <c r="A26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1"/>
      <c r="Q26" s="32"/>
    </row>
    <row r="27" spans="1:17" x14ac:dyDescent="0.3">
      <c r="A27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1"/>
      <c r="Q27" s="3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2025-06-04T08:16:32Z</dcterms:modified>
</cp:coreProperties>
</file>