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950807CD-DC96-437A-A4FE-3392377898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9" i="2" l="1"/>
  <c r="R19" i="2"/>
  <c r="G16" i="2"/>
  <c r="K16" i="2" s="1"/>
  <c r="N13" i="2"/>
  <c r="N19" i="2" s="1"/>
  <c r="M13" i="2"/>
  <c r="G13" i="2"/>
  <c r="L13" i="2" s="1"/>
  <c r="Q10" i="2"/>
  <c r="M9" i="2"/>
  <c r="L9" i="2"/>
  <c r="K9" i="2"/>
  <c r="J9" i="2"/>
  <c r="I9" i="2"/>
  <c r="P9" i="2" s="1"/>
  <c r="G9" i="2"/>
  <c r="J8" i="2"/>
  <c r="G8" i="2"/>
  <c r="M8" i="2" s="1"/>
  <c r="M19" i="2" s="1"/>
  <c r="I8" i="2" l="1"/>
  <c r="J16" i="2"/>
  <c r="I16" i="2"/>
  <c r="P16" i="2" s="1"/>
  <c r="K8" i="2"/>
  <c r="L8" i="2"/>
  <c r="L19" i="2" s="1"/>
  <c r="I13" i="2"/>
  <c r="P13" i="2" s="1"/>
  <c r="J13" i="2"/>
  <c r="K13" i="2"/>
  <c r="K19" i="2" l="1"/>
  <c r="P8" i="2"/>
  <c r="P19" i="2" s="1"/>
  <c r="R21" i="2" s="1"/>
</calcChain>
</file>

<file path=xl/sharedStrings.xml><?xml version="1.0" encoding="utf-8"?>
<sst xmlns="http://schemas.openxmlformats.org/spreadsheetml/2006/main" count="40" uniqueCount="36">
  <si>
    <t>Amount</t>
  </si>
  <si>
    <t>UTR</t>
  </si>
  <si>
    <t>Hold the Amount because the Qty. is more then the DPR</t>
  </si>
  <si>
    <t>10-11-2023 NEFT/AXISP00443464525/RIUP23/3255/AKRAM/PUNB0SUPGB5 148500.00</t>
  </si>
  <si>
    <t>11-12-2023 NEFT/AXISP00451509782/RIUP23/3431/AKRAM/PUNB0SUPGB5 17544.00</t>
  </si>
  <si>
    <t>09-01-2024 NEFT/AXISP00461001722/RIUP23/4123/AKRAM/PUNB0SUPGB5 151174.00</t>
  </si>
  <si>
    <t>22-03-2024 NEFT/AXISP00483290485/RIUP23/5247/AKRAM/PUNB0SUPGB5 59400.00</t>
  </si>
  <si>
    <t>Akram</t>
  </si>
  <si>
    <t>29-01-2025 NEFT/AXISP00604547877/RIUP24/3012/AKRAM/PUNB0SUPGB5 50000.00</t>
  </si>
  <si>
    <t>14-02-2025 NEFT/AXISP00616404531/RIUP24/3174/AKRAM/PUNB0SUPGB5 35000.00</t>
  </si>
  <si>
    <t>25-02-2025 NEFT/AXISP00621808047/RIUP24/2882/AKRAM/PUNB0SUPGB5 75000.00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</si>
  <si>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</si>
  <si>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</si>
  <si>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</si>
  <si>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</si>
  <si>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</si>
  <si>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</si>
  <si>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Jangeri Village Pipe line Road 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</si>
  <si>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</si>
  <si>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</si>
  <si>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</si>
  <si>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</si>
  <si>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</si>
  <si>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</si>
  <si>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</si>
  <si>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</si>
  <si>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</si>
  <si>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</si>
  <si>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</si>
  <si>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</si>
  <si>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</si>
  <si>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GST_SD_Amount</t>
  </si>
  <si>
    <t>Total_Amount</t>
  </si>
  <si>
    <t>Payment_Amount</t>
  </si>
  <si>
    <t>Yousufpur choutra Village UNN Block Pipe line Road work</t>
  </si>
  <si>
    <t>ODRI FATEHPUR VILLAGE BLOCK-UNN PIPE LINE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</si>
</sst>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">
    <xf numFmtId="0" fontId="0" fillId="0" borderId="0" xfId="0"/>
    <xf numFmtId="15" fontId="2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quotePrefix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43" fontId="2" fillId="2" borderId="5" xfId="1" applyNumberFormat="1" applyFont="1" applyFill="1" applyBorder="1" applyAlignment="1">
      <alignment horizontal="right" vertical="center"/>
    </xf>
    <xf numFmtId="43" fontId="2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15" fontId="2" fillId="3" borderId="3" xfId="0" applyNumberFormat="1" applyFont="1" applyFill="1" applyBorder="1" applyAlignment="1">
      <alignment horizontal="center" vertical="center"/>
    </xf>
    <xf numFmtId="0" fontId="2" fillId="3" borderId="3" xfId="0" quotePrefix="1" applyFont="1" applyFill="1" applyBorder="1" applyAlignment="1">
      <alignment horizontal="center" vertical="center"/>
    </xf>
    <xf numFmtId="43" fontId="2" fillId="3" borderId="3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5" fontId="2" fillId="3" borderId="2" xfId="0" applyNumberFormat="1" applyFont="1" applyFill="1" applyBorder="1" applyAlignment="1">
      <alignment horizontal="center" vertical="center"/>
    </xf>
    <xf numFmtId="0" fontId="2" fillId="3" borderId="2" xfId="0" quotePrefix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3" fontId="2" fillId="4" borderId="1" xfId="1" applyNumberFormat="1" applyFont="1" applyFill="1" applyBorder="1" applyAlignment="1">
      <alignment vertical="center"/>
    </xf>
    <xf numFmtId="9" fontId="2" fillId="4" borderId="1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5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15" fontId="2" fillId="2" borderId="5" xfId="0" applyNumberFormat="1" applyFont="1" applyFill="1" applyBorder="1" applyAlignment="1">
      <alignment horizontal="center" vertical="center"/>
    </xf>
    <xf numFmtId="0" fontId="2" fillId="2" borderId="5" xfId="0" quotePrefix="1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3" borderId="2" xfId="0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14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3" fontId="5" fillId="2" borderId="6" xfId="2" applyFont="1" applyFill="1" applyBorder="1" applyAlignment="1">
      <alignment horizontal="center" vertical="center"/>
    </xf>
    <xf numFmtId="43" fontId="4" fillId="2" borderId="6" xfId="2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0847F66A-C73E-40CA-91B4-D1F973DF948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54AC2-5064-4595-BAEE-F66D836026CF}">
  <dimension ref="A1:V21"/>
  <sheetViews>
    <sheetView tabSelected="1" workbookViewId="0">
      <selection activeCell="K4" sqref="K4"/>
    </sheetView>
  </sheetViews>
  <sheetFormatPr defaultRowHeight="15" x14ac:dyDescent="0.25"/>
  <cols>
    <col min="1" max="1" width="12.5703125" bestFit="1" customWidth="1"/>
    <col min="2" max="2" width="24.28515625" customWidth="1"/>
    <col min="5" max="5" width="11.42578125" bestFit="1" customWidth="1"/>
    <col min="6" max="6" width="10" bestFit="1" customWidth="1"/>
    <col min="7" max="7" width="19.85546875" bestFit="1" customWidth="1"/>
    <col min="9" max="9" width="11.42578125" bestFit="1" customWidth="1"/>
    <col min="15" max="15" width="8.5703125" bestFit="1" customWidth="1"/>
    <col min="16" max="16" width="12.5703125" bestFit="1" customWidth="1"/>
    <col min="17" max="17" width="11.140625" bestFit="1" customWidth="1"/>
    <col min="18" max="18" width="12.5703125" bestFit="1" customWidth="1"/>
    <col min="19" max="19" width="76.5703125" bestFit="1" customWidth="1"/>
    <col min="20" max="20" width="11.85546875" bestFit="1" customWidth="1"/>
  </cols>
  <sheetData>
    <row r="1" spans="1:22" ht="45" x14ac:dyDescent="0.25">
      <c r="A1" s="42" t="s">
        <v>11</v>
      </c>
      <c r="B1" t="s">
        <v>7</v>
      </c>
    </row>
    <row r="2" spans="1:22" x14ac:dyDescent="0.25">
      <c r="A2" s="41" t="s">
        <v>12</v>
      </c>
      <c r="B2" t="s">
        <v>13</v>
      </c>
    </row>
    <row r="3" spans="1:22" x14ac:dyDescent="0.25">
      <c r="A3" s="41" t="s">
        <v>14</v>
      </c>
      <c r="B3" t="s">
        <v>16</v>
      </c>
    </row>
    <row r="4" spans="1:22" ht="15.75" thickBot="1" x14ac:dyDescent="0.3">
      <c r="A4" s="41" t="s">
        <v>15</v>
      </c>
      <c r="B4" t="s">
        <v>16</v>
      </c>
    </row>
    <row r="5" spans="1:22" ht="105" x14ac:dyDescent="0.25">
      <c r="A5" s="43" t="s">
        <v>18</v>
      </c>
      <c r="B5" s="44" t="s">
        <v>19</v>
      </c>
      <c r="C5" s="45" t="s">
        <v>20</v>
      </c>
      <c r="D5" s="46" t="s">
        <v>21</v>
      </c>
      <c r="E5" s="44" t="s">
        <v>22</v>
      </c>
      <c r="F5" s="44" t="s">
        <v>23</v>
      </c>
      <c r="G5" s="46" t="s">
        <v>24</v>
      </c>
      <c r="H5" s="47" t="s">
        <v>25</v>
      </c>
      <c r="I5" s="48" t="s">
        <v>0</v>
      </c>
      <c r="J5" s="44" t="s">
        <v>26</v>
      </c>
      <c r="K5" s="44" t="s">
        <v>27</v>
      </c>
      <c r="L5" s="44" t="s">
        <v>28</v>
      </c>
      <c r="M5" s="44" t="s">
        <v>29</v>
      </c>
      <c r="N5" s="44" t="s">
        <v>31</v>
      </c>
      <c r="O5" s="49" t="s">
        <v>2</v>
      </c>
      <c r="P5" s="9" t="s">
        <v>30</v>
      </c>
      <c r="Q5" s="44" t="s">
        <v>33</v>
      </c>
      <c r="R5" s="44" t="s">
        <v>32</v>
      </c>
      <c r="S5" s="44" t="s">
        <v>1</v>
      </c>
      <c r="T5" s="9"/>
      <c r="U5" s="2"/>
      <c r="V5" s="2"/>
    </row>
    <row r="6" spans="1:22" ht="15.75" thickBot="1" x14ac:dyDescent="0.3">
      <c r="A6" s="20"/>
      <c r="B6" s="5"/>
      <c r="C6" s="5"/>
      <c r="D6" s="5"/>
      <c r="E6" s="5"/>
      <c r="F6" s="5"/>
      <c r="G6" s="5"/>
      <c r="H6" s="14">
        <v>0.18</v>
      </c>
      <c r="I6" s="5"/>
      <c r="J6" s="14">
        <v>0.01</v>
      </c>
      <c r="K6" s="14">
        <v>0.05</v>
      </c>
      <c r="L6" s="14">
        <v>0.1</v>
      </c>
      <c r="M6" s="14">
        <v>0.1</v>
      </c>
      <c r="N6" s="14">
        <v>0.18</v>
      </c>
      <c r="O6" s="14"/>
      <c r="P6" s="5"/>
      <c r="Q6" s="14"/>
      <c r="R6" s="5"/>
      <c r="S6" s="5"/>
      <c r="T6" s="5"/>
      <c r="U6" s="2"/>
      <c r="V6" s="2"/>
    </row>
    <row r="7" spans="1:22" ht="15.75" thickBot="1" x14ac:dyDescent="0.3">
      <c r="A7" s="29">
        <v>59484</v>
      </c>
      <c r="B7" s="30"/>
      <c r="C7" s="30"/>
      <c r="D7" s="30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30"/>
      <c r="Q7" s="31"/>
      <c r="R7" s="30"/>
      <c r="S7" s="30"/>
      <c r="T7" s="30"/>
      <c r="U7" s="6"/>
      <c r="V7" s="6"/>
    </row>
    <row r="8" spans="1:22" ht="42.75" x14ac:dyDescent="0.25">
      <c r="A8" s="19">
        <v>59484</v>
      </c>
      <c r="B8" s="26" t="s">
        <v>17</v>
      </c>
      <c r="C8" s="27">
        <v>45231</v>
      </c>
      <c r="D8" s="28">
        <v>1</v>
      </c>
      <c r="E8" s="7">
        <v>307533</v>
      </c>
      <c r="F8" s="7">
        <v>83150</v>
      </c>
      <c r="G8" s="7">
        <f>E8-F8</f>
        <v>224383</v>
      </c>
      <c r="H8" s="7"/>
      <c r="I8" s="7">
        <f>ROUND(G8+H8,)</f>
        <v>224383</v>
      </c>
      <c r="J8" s="7">
        <f>G8*$J$7</f>
        <v>0</v>
      </c>
      <c r="K8" s="7">
        <f>G8*$K$7</f>
        <v>0</v>
      </c>
      <c r="L8" s="7">
        <f>G8*$L$7</f>
        <v>0</v>
      </c>
      <c r="M8" s="7">
        <f>G8*$M$7</f>
        <v>0</v>
      </c>
      <c r="N8" s="7"/>
      <c r="O8" s="7"/>
      <c r="P8" s="7">
        <f>ROUND(I8-SUM(J8:O8),0)</f>
        <v>224383</v>
      </c>
      <c r="Q8" s="7">
        <v>150000</v>
      </c>
      <c r="R8" s="7">
        <v>148500</v>
      </c>
      <c r="S8" s="7" t="s">
        <v>3</v>
      </c>
      <c r="T8" s="7">
        <v>-63545.87</v>
      </c>
      <c r="U8" s="2"/>
      <c r="V8" s="2"/>
    </row>
    <row r="9" spans="1:22" ht="42.75" x14ac:dyDescent="0.25">
      <c r="A9" s="19">
        <v>59484</v>
      </c>
      <c r="B9" s="26" t="s">
        <v>17</v>
      </c>
      <c r="C9" s="23">
        <v>45285</v>
      </c>
      <c r="D9" s="24">
        <v>5</v>
      </c>
      <c r="E9" s="25">
        <v>204287</v>
      </c>
      <c r="F9" s="25"/>
      <c r="G9" s="25">
        <f>E9-F9</f>
        <v>204287</v>
      </c>
      <c r="H9" s="25"/>
      <c r="I9" s="25">
        <f>ROUND(G9+H9,)</f>
        <v>204287</v>
      </c>
      <c r="J9" s="25">
        <f>G9*$J$7</f>
        <v>0</v>
      </c>
      <c r="K9" s="25">
        <f>G9*$K$7</f>
        <v>0</v>
      </c>
      <c r="L9" s="25">
        <f>G9*$L$7</f>
        <v>0</v>
      </c>
      <c r="M9" s="25">
        <f>G9*$M$7</f>
        <v>0</v>
      </c>
      <c r="N9" s="25"/>
      <c r="O9" s="25"/>
      <c r="P9" s="25">
        <f>ROUND(I9-SUM(J9:O9),0)</f>
        <v>204287</v>
      </c>
      <c r="Q9" s="25">
        <v>17544</v>
      </c>
      <c r="R9" s="25">
        <v>17544</v>
      </c>
      <c r="S9" s="32" t="s">
        <v>4</v>
      </c>
      <c r="T9" s="3"/>
      <c r="U9" s="2"/>
      <c r="V9" s="2"/>
    </row>
    <row r="10" spans="1:22" ht="42.75" x14ac:dyDescent="0.25">
      <c r="A10" s="19">
        <v>59484</v>
      </c>
      <c r="B10" s="26" t="s">
        <v>17</v>
      </c>
      <c r="C10" s="1"/>
      <c r="D10" s="1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25">
        <f>151174+2042.87</f>
        <v>153216.87</v>
      </c>
      <c r="R10" s="25">
        <v>151174</v>
      </c>
      <c r="S10" s="32" t="s">
        <v>5</v>
      </c>
      <c r="T10" s="3"/>
      <c r="U10" s="2"/>
      <c r="V10" s="2"/>
    </row>
    <row r="11" spans="1:22" ht="43.5" thickBot="1" x14ac:dyDescent="0.3">
      <c r="A11" s="19">
        <v>59484</v>
      </c>
      <c r="B11" s="26" t="s">
        <v>17</v>
      </c>
      <c r="C11" s="34"/>
      <c r="D11" s="15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35">
        <v>60000</v>
      </c>
      <c r="R11" s="35">
        <v>59400</v>
      </c>
      <c r="S11" s="36" t="s">
        <v>6</v>
      </c>
      <c r="T11" s="4"/>
      <c r="U11" s="2"/>
      <c r="V11" s="2"/>
    </row>
    <row r="12" spans="1:22" ht="15.75" thickBot="1" x14ac:dyDescent="0.3">
      <c r="A12" s="29">
        <v>66923</v>
      </c>
      <c r="B12" s="30"/>
      <c r="C12" s="30"/>
      <c r="D12" s="30"/>
      <c r="E12" s="30"/>
      <c r="F12" s="30"/>
      <c r="G12" s="30"/>
      <c r="H12" s="31"/>
      <c r="I12" s="30"/>
      <c r="J12" s="31"/>
      <c r="K12" s="31"/>
      <c r="L12" s="31"/>
      <c r="M12" s="31"/>
      <c r="N12" s="31"/>
      <c r="O12" s="31"/>
      <c r="P12" s="30"/>
      <c r="Q12" s="31"/>
      <c r="R12" s="30"/>
      <c r="S12" s="30"/>
      <c r="T12" s="30"/>
      <c r="U12" s="2"/>
      <c r="V12" s="2"/>
    </row>
    <row r="13" spans="1:22" ht="72" thickBot="1" x14ac:dyDescent="0.3">
      <c r="A13" s="29">
        <v>66923</v>
      </c>
      <c r="B13" s="26" t="s">
        <v>34</v>
      </c>
      <c r="C13" s="27">
        <v>45647</v>
      </c>
      <c r="D13" s="28">
        <v>6</v>
      </c>
      <c r="E13" s="7">
        <v>180196</v>
      </c>
      <c r="F13" s="7">
        <v>57225</v>
      </c>
      <c r="G13" s="7">
        <f>E13-F13</f>
        <v>122971</v>
      </c>
      <c r="H13" s="7">
        <v>22134.78</v>
      </c>
      <c r="I13" s="7">
        <f>ROUND(G13+H13,)</f>
        <v>145106</v>
      </c>
      <c r="J13" s="7">
        <f>G13*$J$7</f>
        <v>0</v>
      </c>
      <c r="K13" s="7">
        <f>G13*$K$7</f>
        <v>0</v>
      </c>
      <c r="L13" s="7">
        <f>G13*$L$7</f>
        <v>0</v>
      </c>
      <c r="M13" s="7">
        <f>G13*$M$7</f>
        <v>0</v>
      </c>
      <c r="N13" s="7">
        <f>H13</f>
        <v>22134.78</v>
      </c>
      <c r="O13" s="7"/>
      <c r="P13" s="7">
        <f>ROUND(I13-SUM(J13:O13),0)</f>
        <v>122971</v>
      </c>
      <c r="Q13" s="7">
        <v>75000</v>
      </c>
      <c r="R13" s="7">
        <v>75000</v>
      </c>
      <c r="S13" s="40" t="s">
        <v>10</v>
      </c>
      <c r="T13" s="7">
        <v>15999</v>
      </c>
      <c r="U13" s="2"/>
      <c r="V13" s="2"/>
    </row>
    <row r="14" spans="1:22" ht="15.75" thickBot="1" x14ac:dyDescent="0.3">
      <c r="A14" s="29">
        <v>66923</v>
      </c>
      <c r="B14" s="33"/>
      <c r="C14" s="37"/>
      <c r="D14" s="38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39"/>
      <c r="T14" s="4"/>
      <c r="U14" s="2"/>
      <c r="V14" s="2"/>
    </row>
    <row r="15" spans="1:22" ht="15.75" thickBot="1" x14ac:dyDescent="0.3">
      <c r="A15" s="29">
        <v>66924</v>
      </c>
      <c r="B15" s="30"/>
      <c r="C15" s="30"/>
      <c r="D15" s="30"/>
      <c r="E15" s="30"/>
      <c r="F15" s="30"/>
      <c r="G15" s="30"/>
      <c r="H15" s="31"/>
      <c r="I15" s="30"/>
      <c r="J15" s="31"/>
      <c r="K15" s="31"/>
      <c r="L15" s="31"/>
      <c r="M15" s="31"/>
      <c r="N15" s="31"/>
      <c r="O15" s="31"/>
      <c r="P15" s="30"/>
      <c r="Q15" s="31"/>
      <c r="R15" s="30"/>
      <c r="S15" s="30"/>
      <c r="T15" s="30"/>
      <c r="U15" s="2"/>
      <c r="V15" s="2"/>
    </row>
    <row r="16" spans="1:22" ht="114.75" thickBot="1" x14ac:dyDescent="0.3">
      <c r="A16" s="29">
        <v>66924</v>
      </c>
      <c r="B16" s="26" t="s">
        <v>35</v>
      </c>
      <c r="C16" s="27">
        <v>45657</v>
      </c>
      <c r="D16" s="28">
        <v>7</v>
      </c>
      <c r="E16" s="7">
        <v>94747</v>
      </c>
      <c r="F16" s="7"/>
      <c r="G16" s="7">
        <f>E16-F16</f>
        <v>94747</v>
      </c>
      <c r="H16" s="7"/>
      <c r="I16" s="7">
        <f>ROUND(G16+H16,)</f>
        <v>94747</v>
      </c>
      <c r="J16" s="7">
        <f>G16*$J$7</f>
        <v>0</v>
      </c>
      <c r="K16" s="7">
        <f>G16*$K$7</f>
        <v>0</v>
      </c>
      <c r="L16" s="7"/>
      <c r="M16" s="7"/>
      <c r="N16" s="7"/>
      <c r="O16" s="7"/>
      <c r="P16" s="7">
        <f>ROUND(I16-SUM(J16:O16),0)</f>
        <v>94747</v>
      </c>
      <c r="Q16" s="7">
        <v>50000</v>
      </c>
      <c r="R16" s="7">
        <v>50000</v>
      </c>
      <c r="S16" s="7" t="s">
        <v>8</v>
      </c>
      <c r="T16" s="7">
        <v>4062</v>
      </c>
      <c r="U16" s="2"/>
      <c r="V16" s="2"/>
    </row>
    <row r="17" spans="1:22" ht="15.75" thickBot="1" x14ac:dyDescent="0.3">
      <c r="A17" s="29">
        <v>66924</v>
      </c>
      <c r="B17" s="10"/>
      <c r="C17" s="1"/>
      <c r="D17" s="11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25">
        <v>35000</v>
      </c>
      <c r="R17" s="25">
        <v>35000</v>
      </c>
      <c r="S17" s="25" t="s">
        <v>9</v>
      </c>
      <c r="T17" s="3"/>
      <c r="U17" s="2"/>
      <c r="V17" s="2"/>
    </row>
    <row r="18" spans="1:22" ht="15.75" thickBot="1" x14ac:dyDescent="0.3">
      <c r="A18" s="29">
        <v>66924</v>
      </c>
      <c r="B18" s="15"/>
      <c r="C18" s="15"/>
      <c r="D18" s="15"/>
      <c r="E18" s="16"/>
      <c r="F18" s="16"/>
      <c r="G18" s="16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2"/>
      <c r="V18" s="2"/>
    </row>
    <row r="19" spans="1:22" x14ac:dyDescent="0.25">
      <c r="A19" s="8"/>
      <c r="B19" s="17"/>
      <c r="C19" s="17"/>
      <c r="D19" s="17"/>
      <c r="E19" s="17"/>
      <c r="F19" s="17"/>
      <c r="G19" s="17"/>
      <c r="H19" s="17"/>
      <c r="I19" s="17"/>
      <c r="J19" s="17"/>
      <c r="K19" s="18">
        <f t="shared" ref="K19:P19" si="0">SUM(K8:K18)</f>
        <v>0</v>
      </c>
      <c r="L19" s="18">
        <f t="shared" si="0"/>
        <v>0</v>
      </c>
      <c r="M19" s="18">
        <f t="shared" si="0"/>
        <v>0</v>
      </c>
      <c r="N19" s="18">
        <f t="shared" si="0"/>
        <v>22134.78</v>
      </c>
      <c r="O19" s="18"/>
      <c r="P19" s="18">
        <f t="shared" si="0"/>
        <v>646388</v>
      </c>
      <c r="Q19" s="17"/>
      <c r="R19" s="18">
        <f>SUM(R6:R18)</f>
        <v>536618</v>
      </c>
      <c r="S19" s="17"/>
      <c r="T19" s="18">
        <f>SUM(T6:T18)</f>
        <v>-43484.87</v>
      </c>
      <c r="U19" s="2"/>
      <c r="V19" s="2"/>
    </row>
    <row r="20" spans="1:22" x14ac:dyDescent="0.25">
      <c r="A20" s="21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2"/>
      <c r="V20" s="2"/>
    </row>
    <row r="21" spans="1:22" ht="15.75" thickBot="1" x14ac:dyDescent="0.3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13">
        <f>P19-R19</f>
        <v>109770</v>
      </c>
      <c r="S21" s="5"/>
      <c r="T21" s="13"/>
      <c r="U21" s="2"/>
      <c r="V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2025-08-23T08:49:39Z</dcterms:modified>
</cp:coreProperties>
</file>