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1" l="1"/>
  <c r="O13" i="1"/>
  <c r="O7" i="1"/>
  <c r="N11" i="1"/>
  <c r="N10" i="1"/>
  <c r="G9" i="1"/>
  <c r="J9" i="1" s="1"/>
  <c r="H9" i="1" l="1"/>
  <c r="L9" i="1" s="1"/>
  <c r="K9" i="1"/>
  <c r="G8" i="1"/>
  <c r="K8" i="1" s="1"/>
  <c r="K28" i="1" s="1"/>
  <c r="J35" i="1" s="1"/>
  <c r="I9" i="1" l="1"/>
  <c r="N9" i="1" s="1"/>
  <c r="J8" i="1"/>
  <c r="H8" i="1" l="1"/>
  <c r="L8" i="1" l="1"/>
  <c r="L28" i="1" s="1"/>
  <c r="J38" i="1" s="1"/>
  <c r="I8" i="1"/>
  <c r="P28" i="1"/>
  <c r="N8" i="1" l="1"/>
  <c r="N28" i="1" s="1"/>
  <c r="P30" i="1" s="1"/>
  <c r="J36" i="1" s="1"/>
</calcChain>
</file>

<file path=xl/sharedStrings.xml><?xml version="1.0" encoding="utf-8"?>
<sst xmlns="http://schemas.openxmlformats.org/spreadsheetml/2006/main" count="60" uniqueCount="49">
  <si>
    <t>Amount</t>
  </si>
  <si>
    <t>UTR</t>
  </si>
  <si>
    <t>Pump House work</t>
  </si>
  <si>
    <t>Total Payable Amount Rs. -</t>
  </si>
  <si>
    <t>Surya Enterprises</t>
  </si>
  <si>
    <t>Abdulpur Village Pump House work</t>
  </si>
  <si>
    <t>20-03-2023 NEFT/AXISP00372952453/RIUP22/2672/SURYA ENTERPRIS 130973.00</t>
  </si>
  <si>
    <t>27-04-2023 NEFT/AXISP00384765038/SPUP23/0295/SURYA ENTERPRISES 26489.00</t>
  </si>
  <si>
    <t>15-06-2023 NEFT/AXISP00398743045/RIUP23/641/SURYA ENTERPRISE 141510.00</t>
  </si>
  <si>
    <t>28-06-2023 NEFT/AXISP00401332295/RIUP23/907/SURYA ENTERPRISE 28620.00</t>
  </si>
  <si>
    <t>GST release note</t>
  </si>
  <si>
    <t>Harenti Salemapur Village Pump House work</t>
  </si>
  <si>
    <t>07-01-2023 NEFT/AXISP00352981895/RIUP22/1806/SURYA ENTERPRIS 197580.00</t>
  </si>
  <si>
    <t>23-02-2023 NEFT/AXISP00365094495/RIUP22/2259/SURYA ENTERPRIS 104315.00</t>
  </si>
  <si>
    <t>27-04-2023 NEFT/AXISP00384765034/SPUP23/0294/SURYA ENTERPRIS 61057.00</t>
  </si>
  <si>
    <t>Simarthi Village Pump House work</t>
  </si>
  <si>
    <t xml:space="preserve"> Hold amount Release</t>
  </si>
  <si>
    <t>26-12-2022 NEFT/AXISP00348781176/RIUP22/1628/SURYA ENTERPRIS 135580.00</t>
  </si>
  <si>
    <t>07-01-2023 NEFT/AXISP00352997377/RIUP22/1808/SURYA ENTERPRIS 86497.00</t>
  </si>
  <si>
    <t>12-01-2023 NEFT/AXISP00354552936/RIUP22/1853/SURYA ENTERPRIS 62000.00</t>
  </si>
  <si>
    <t>17-03-2023 NEFT/AXISP00372194525/RIUP22/2637/SURYA ENTERPRIS 39960.00</t>
  </si>
  <si>
    <t>27-04-2023 NEFT/AXISP00384765033/SPUP23/0293/SURYA ENTERPRISES 17494.00</t>
  </si>
  <si>
    <t>Total Paid</t>
  </si>
  <si>
    <t>Balance Payable</t>
  </si>
  <si>
    <t>Updated On 04-03-2024 ( Vikash Kishor )</t>
  </si>
  <si>
    <t>Hold Amount</t>
  </si>
  <si>
    <t>Advance / Surplus</t>
  </si>
  <si>
    <t>Debit</t>
  </si>
  <si>
    <t>GST Remaining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</si>
  <si>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</si>
  <si>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</si>
  <si>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</si>
  <si>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</si>
  <si>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</si>
  <si>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</si>
  <si>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</si>
  <si>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</si>
  <si>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</si>
  <si>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</si>
  <si>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</si>
  <si>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</si>
  <si>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</si>
  <si>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</si>
  <si>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</si>
  <si>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</si>
  <si>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</si>
  <si>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</si>
  <si>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</si>
  <si>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Hold Amount For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</si>
</sst>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9">
    <xf numFmtId="0" fontId="0" fillId="0" borderId="0" xfId="0"/>
    <xf numFmtId="0" fontId="5" fillId="2" borderId="6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4" xfId="0" quotePrefix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0" fontId="0" fillId="0" borderId="9" xfId="0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0" fillId="2" borderId="12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43" fontId="5" fillId="2" borderId="20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9" fontId="3" fillId="3" borderId="15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0" fontId="5" fillId="3" borderId="20" xfId="0" applyFont="1" applyFill="1" applyBorder="1" applyAlignment="1">
      <alignment horizontal="center" vertical="center" wrapText="1"/>
    </xf>
    <xf numFmtId="43" fontId="3" fillId="3" borderId="14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5" fillId="4" borderId="20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10" fillId="2" borderId="11" xfId="0" applyFont="1" applyFill="1" applyBorder="1" applyAlignment="1">
      <alignment vertical="center"/>
    </xf>
    <xf numFmtId="0" fontId="11" fillId="2" borderId="4" xfId="0" applyFont="1" applyFill="1" applyBorder="1" applyAlignment="1">
      <alignment horizontal="center" vertical="center" wrapText="1"/>
    </xf>
    <xf numFmtId="15" fontId="11" fillId="2" borderId="4" xfId="0" applyNumberFormat="1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43" fontId="11" fillId="2" borderId="4" xfId="1" applyNumberFormat="1" applyFont="1" applyFill="1" applyBorder="1" applyAlignment="1">
      <alignment vertical="center"/>
    </xf>
    <xf numFmtId="43" fontId="11" fillId="2" borderId="9" xfId="1" applyNumberFormat="1" applyFont="1" applyFill="1" applyBorder="1" applyAlignment="1">
      <alignment vertical="center"/>
    </xf>
    <xf numFmtId="0" fontId="12" fillId="2" borderId="6" xfId="0" applyFont="1" applyFill="1" applyBorder="1" applyAlignment="1">
      <alignment horizontal="center" vertical="center" wrapText="1"/>
    </xf>
    <xf numFmtId="43" fontId="11" fillId="2" borderId="11" xfId="1" applyNumberFormat="1" applyFont="1" applyFill="1" applyBorder="1" applyAlignment="1">
      <alignment vertical="center"/>
    </xf>
    <xf numFmtId="0" fontId="10" fillId="2" borderId="9" xfId="0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6" fillId="2" borderId="27" xfId="0" applyFont="1" applyFill="1" applyBorder="1" applyAlignment="1">
      <alignment vertical="center"/>
    </xf>
    <xf numFmtId="0" fontId="6" fillId="2" borderId="27" xfId="0" applyFont="1" applyFill="1" applyBorder="1" applyAlignment="1">
      <alignment horizontal="center" vertical="center" wrapText="1"/>
    </xf>
    <xf numFmtId="14" fontId="6" fillId="2" borderId="27" xfId="0" applyNumberFormat="1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43" fontId="13" fillId="2" borderId="27" xfId="1" applyNumberFormat="1" applyFont="1" applyFill="1" applyBorder="1" applyAlignment="1">
      <alignment horizontal="center" vertical="center"/>
    </xf>
    <xf numFmtId="43" fontId="6" fillId="2" borderId="27" xfId="1" applyNumberFormat="1" applyFont="1" applyFill="1" applyBorder="1" applyAlignment="1">
      <alignment horizontal="center" vertical="center"/>
    </xf>
    <xf numFmtId="43" fontId="8" fillId="2" borderId="21" xfId="1" applyNumberFormat="1" applyFont="1" applyFill="1" applyBorder="1" applyAlignment="1">
      <alignment horizontal="center" vertical="center"/>
    </xf>
    <xf numFmtId="43" fontId="8" fillId="2" borderId="20" xfId="1" applyNumberFormat="1" applyFont="1" applyFill="1" applyBorder="1" applyAlignment="1">
      <alignment horizontal="center" vertical="center"/>
    </xf>
    <xf numFmtId="43" fontId="8" fillId="2" borderId="22" xfId="1" applyNumberFormat="1" applyFont="1" applyFill="1" applyBorder="1" applyAlignment="1">
      <alignment horizontal="center" vertical="center"/>
    </xf>
    <xf numFmtId="43" fontId="9" fillId="2" borderId="21" xfId="1" applyNumberFormat="1" applyFont="1" applyFill="1" applyBorder="1" applyAlignment="1">
      <alignment horizontal="center" vertical="center"/>
    </xf>
    <xf numFmtId="43" fontId="9" fillId="2" borderId="20" xfId="1" applyNumberFormat="1" applyFont="1" applyFill="1" applyBorder="1" applyAlignment="1">
      <alignment horizontal="center" vertical="center"/>
    </xf>
    <xf numFmtId="43" fontId="9" fillId="2" borderId="22" xfId="1" applyNumberFormat="1" applyFont="1" applyFill="1" applyBorder="1" applyAlignment="1">
      <alignment horizontal="center" vertical="center"/>
    </xf>
    <xf numFmtId="43" fontId="7" fillId="2" borderId="23" xfId="1" applyNumberFormat="1" applyFont="1" applyFill="1" applyBorder="1" applyAlignment="1">
      <alignment horizontal="center" vertical="center"/>
    </xf>
    <xf numFmtId="43" fontId="7" fillId="2" borderId="24" xfId="1" applyNumberFormat="1" applyFont="1" applyFill="1" applyBorder="1" applyAlignment="1">
      <alignment horizontal="center" vertical="center"/>
    </xf>
    <xf numFmtId="43" fontId="7" fillId="2" borderId="25" xfId="0" applyNumberFormat="1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tabSelected="1" zoomScale="85" zoomScaleNormal="85" workbookViewId="0">
      <selection activeCell="M5" sqref="M5"/>
    </sheetView>
  </sheetViews>
  <sheetFormatPr defaultColWidth="9" defaultRowHeight="30" customHeight="1" x14ac:dyDescent="0.25"/>
  <cols>
    <col min="1" max="1" width="9" style="6"/>
    <col min="2" max="2" width="30" style="6" customWidth="1"/>
    <col min="3" max="3" width="13.42578125" style="6" bestFit="1" customWidth="1"/>
    <col min="4" max="4" width="16.7109375" style="6" customWidth="1"/>
    <col min="5" max="5" width="13.28515625" style="6" bestFit="1" customWidth="1"/>
    <col min="6" max="7" width="13.28515625" style="6" customWidth="1"/>
    <col min="8" max="8" width="14.7109375" style="2" customWidth="1"/>
    <col min="9" max="9" width="12.85546875" style="2" bestFit="1" customWidth="1"/>
    <col min="10" max="10" width="10.7109375" style="6" bestFit="1" customWidth="1"/>
    <col min="11" max="11" width="11.7109375" style="6" customWidth="1"/>
    <col min="12" max="14" width="14.85546875" style="6" customWidth="1"/>
    <col min="15" max="15" width="10.28515625" style="6" customWidth="1"/>
    <col min="16" max="16" width="15" style="6" bestFit="1" customWidth="1"/>
    <col min="17" max="17" width="70.28515625" style="6" bestFit="1" customWidth="1"/>
    <col min="18" max="16384" width="9" style="6"/>
  </cols>
  <sheetData>
    <row r="1" spans="1:17" ht="30" customHeight="1" x14ac:dyDescent="0.25">
      <c r="A1" s="60" t="s">
        <v>29</v>
      </c>
      <c r="B1" s="21" t="s">
        <v>4</v>
      </c>
      <c r="E1" s="22"/>
      <c r="F1" s="22"/>
      <c r="G1" s="22"/>
    </row>
    <row r="2" spans="1:17" ht="30" customHeight="1" x14ac:dyDescent="0.25">
      <c r="A2" s="60" t="s">
        <v>30</v>
      </c>
      <c r="B2" s="61" t="s">
        <v>33</v>
      </c>
      <c r="C2" s="3"/>
      <c r="D2" s="3" t="s">
        <v>4</v>
      </c>
      <c r="G2" s="4" t="s">
        <v>2</v>
      </c>
      <c r="I2" s="4"/>
      <c r="J2" s="5"/>
      <c r="K2" s="5"/>
      <c r="L2" s="5"/>
      <c r="M2" s="5"/>
      <c r="N2" s="5"/>
      <c r="O2" s="5"/>
    </row>
    <row r="3" spans="1:17" ht="30" customHeight="1" x14ac:dyDescent="0.25">
      <c r="A3" s="60" t="s">
        <v>31</v>
      </c>
      <c r="B3" s="61" t="s">
        <v>34</v>
      </c>
      <c r="C3" s="3"/>
      <c r="D3" s="3"/>
      <c r="G3" s="4"/>
      <c r="I3" s="4"/>
      <c r="J3" s="5"/>
      <c r="K3" s="5"/>
      <c r="L3" s="5"/>
      <c r="M3" s="5"/>
      <c r="N3" s="5"/>
      <c r="O3" s="5"/>
    </row>
    <row r="4" spans="1:17" ht="30" customHeight="1" thickBot="1" x14ac:dyDescent="0.3">
      <c r="A4" s="60" t="s">
        <v>32</v>
      </c>
      <c r="B4" s="61" t="s">
        <v>34</v>
      </c>
      <c r="C4" s="5"/>
      <c r="D4" s="5"/>
      <c r="E4" s="5"/>
      <c r="F4" s="5"/>
      <c r="G4" s="5"/>
      <c r="H4" s="7"/>
      <c r="I4" s="7"/>
      <c r="J4" s="5"/>
      <c r="K4" s="5"/>
      <c r="P4" s="8"/>
      <c r="Q4" s="8"/>
    </row>
    <row r="5" spans="1:17" ht="30" customHeight="1" x14ac:dyDescent="0.25">
      <c r="A5" s="72" t="s">
        <v>35</v>
      </c>
      <c r="B5" s="73" t="s">
        <v>36</v>
      </c>
      <c r="C5" s="74" t="s">
        <v>37</v>
      </c>
      <c r="D5" s="75" t="s">
        <v>38</v>
      </c>
      <c r="E5" s="73" t="s">
        <v>39</v>
      </c>
      <c r="F5" s="73" t="s">
        <v>40</v>
      </c>
      <c r="G5" s="75" t="s">
        <v>41</v>
      </c>
      <c r="H5" s="76" t="s">
        <v>42</v>
      </c>
      <c r="I5" s="77" t="s">
        <v>0</v>
      </c>
      <c r="J5" s="73" t="s">
        <v>43</v>
      </c>
      <c r="K5" s="73" t="s">
        <v>44</v>
      </c>
      <c r="L5" s="24" t="s">
        <v>45</v>
      </c>
      <c r="M5" s="24" t="s">
        <v>48</v>
      </c>
      <c r="N5" s="25" t="s">
        <v>46</v>
      </c>
      <c r="O5" s="42"/>
      <c r="P5" s="73" t="s">
        <v>47</v>
      </c>
      <c r="Q5" s="73" t="s">
        <v>1</v>
      </c>
    </row>
    <row r="6" spans="1:17" ht="30" customHeight="1" thickBot="1" x14ac:dyDescent="0.3">
      <c r="A6" s="32"/>
      <c r="B6" s="15"/>
      <c r="C6" s="15"/>
      <c r="D6" s="15"/>
      <c r="E6" s="15"/>
      <c r="F6" s="15"/>
      <c r="G6" s="15"/>
      <c r="H6" s="33">
        <v>0.18</v>
      </c>
      <c r="I6" s="15"/>
      <c r="J6" s="33">
        <v>0.01</v>
      </c>
      <c r="K6" s="33">
        <v>0.1</v>
      </c>
      <c r="L6" s="33">
        <v>0.18</v>
      </c>
      <c r="M6" s="33"/>
      <c r="N6" s="17"/>
      <c r="O6" s="43"/>
      <c r="P6" s="16"/>
      <c r="Q6" s="17"/>
    </row>
    <row r="7" spans="1:17" ht="30" customHeight="1" x14ac:dyDescent="0.25">
      <c r="A7" s="49"/>
      <c r="B7" s="50"/>
      <c r="C7" s="50"/>
      <c r="D7" s="50"/>
      <c r="E7" s="50"/>
      <c r="F7" s="50"/>
      <c r="G7" s="50"/>
      <c r="H7" s="51"/>
      <c r="I7" s="50"/>
      <c r="J7" s="51"/>
      <c r="K7" s="51"/>
      <c r="L7" s="51"/>
      <c r="M7" s="51"/>
      <c r="N7" s="52"/>
      <c r="O7" s="59">
        <f>A8</f>
        <v>55674</v>
      </c>
      <c r="P7" s="54"/>
      <c r="Q7" s="52"/>
    </row>
    <row r="8" spans="1:17" ht="30" customHeight="1" x14ac:dyDescent="0.25">
      <c r="A8" s="28">
        <v>55674</v>
      </c>
      <c r="B8" s="29" t="s">
        <v>5</v>
      </c>
      <c r="C8" s="30">
        <v>45000</v>
      </c>
      <c r="D8" s="31">
        <v>8</v>
      </c>
      <c r="E8" s="10">
        <v>222000</v>
      </c>
      <c r="F8" s="10">
        <v>74839</v>
      </c>
      <c r="G8" s="10">
        <f>ROUND(E8-F8,0)</f>
        <v>147161</v>
      </c>
      <c r="H8" s="10">
        <f>ROUND(G8*H6,0)</f>
        <v>26489</v>
      </c>
      <c r="I8" s="10">
        <f>G8+H8</f>
        <v>173650</v>
      </c>
      <c r="J8" s="10">
        <f>ROUND(G8*$J$6,)</f>
        <v>1472</v>
      </c>
      <c r="K8" s="10">
        <f>ROUND(G8*$K$6,0)</f>
        <v>14716</v>
      </c>
      <c r="L8" s="10">
        <f>H8</f>
        <v>26489</v>
      </c>
      <c r="M8" s="10">
        <v>0</v>
      </c>
      <c r="N8" s="56">
        <f>ROUND(I8-SUM(J8:M8),0)</f>
        <v>130973</v>
      </c>
      <c r="O8" s="44"/>
      <c r="P8" s="57">
        <v>130973</v>
      </c>
      <c r="Q8" s="58" t="s">
        <v>6</v>
      </c>
    </row>
    <row r="9" spans="1:17" ht="30" customHeight="1" x14ac:dyDescent="0.25">
      <c r="A9" s="28">
        <v>55674</v>
      </c>
      <c r="B9" s="18" t="s">
        <v>5</v>
      </c>
      <c r="C9" s="19">
        <v>45093</v>
      </c>
      <c r="D9" s="23">
        <v>12</v>
      </c>
      <c r="E9" s="13">
        <v>159000</v>
      </c>
      <c r="F9" s="13">
        <v>0</v>
      </c>
      <c r="G9" s="13">
        <f>ROUND(E9-F9,0)</f>
        <v>159000</v>
      </c>
      <c r="H9" s="13">
        <f>ROUND(G9*18%,0)</f>
        <v>28620</v>
      </c>
      <c r="I9" s="13">
        <f>G9+H9</f>
        <v>187620</v>
      </c>
      <c r="J9" s="13">
        <f>ROUND(G9*1%,)</f>
        <v>1590</v>
      </c>
      <c r="K9" s="13">
        <f>ROUND(G9*$K$6,0)</f>
        <v>15900</v>
      </c>
      <c r="L9" s="13">
        <f>H9</f>
        <v>28620</v>
      </c>
      <c r="M9" s="13">
        <v>0</v>
      </c>
      <c r="N9" s="14">
        <f>ROUND(I9-SUM(J9:M9),0)</f>
        <v>141510</v>
      </c>
      <c r="O9" s="1"/>
      <c r="P9" s="11">
        <v>26489</v>
      </c>
      <c r="Q9" s="55" t="s">
        <v>7</v>
      </c>
    </row>
    <row r="10" spans="1:17" ht="30" customHeight="1" x14ac:dyDescent="0.25">
      <c r="A10" s="28">
        <v>55674</v>
      </c>
      <c r="B10" s="18" t="s">
        <v>10</v>
      </c>
      <c r="C10" s="19"/>
      <c r="D10" s="20">
        <v>8</v>
      </c>
      <c r="E10" s="13">
        <v>26489</v>
      </c>
      <c r="F10" s="13"/>
      <c r="G10" s="13"/>
      <c r="H10" s="13"/>
      <c r="I10" s="13"/>
      <c r="J10" s="13"/>
      <c r="K10" s="13"/>
      <c r="L10" s="13"/>
      <c r="M10" s="13"/>
      <c r="N10" s="14">
        <f>E10</f>
        <v>26489</v>
      </c>
      <c r="O10" s="1"/>
      <c r="P10" s="11">
        <v>141510</v>
      </c>
      <c r="Q10" s="55" t="s">
        <v>8</v>
      </c>
    </row>
    <row r="11" spans="1:17" ht="30" customHeight="1" x14ac:dyDescent="0.25">
      <c r="A11" s="28">
        <v>55674</v>
      </c>
      <c r="B11" s="18" t="s">
        <v>10</v>
      </c>
      <c r="C11" s="19"/>
      <c r="D11" s="20">
        <v>12</v>
      </c>
      <c r="E11" s="13">
        <v>28620</v>
      </c>
      <c r="F11" s="13"/>
      <c r="G11" s="13"/>
      <c r="H11" s="13"/>
      <c r="I11" s="13"/>
      <c r="J11" s="13"/>
      <c r="K11" s="13"/>
      <c r="L11" s="13"/>
      <c r="M11" s="13"/>
      <c r="N11" s="14">
        <f>E11</f>
        <v>28620</v>
      </c>
      <c r="O11" s="1"/>
      <c r="P11" s="11">
        <v>28620</v>
      </c>
      <c r="Q11" s="55" t="s">
        <v>9</v>
      </c>
    </row>
    <row r="12" spans="1:17" ht="30" customHeight="1" thickBot="1" x14ac:dyDescent="0.3">
      <c r="A12" s="28">
        <v>55674</v>
      </c>
      <c r="B12" s="18"/>
      <c r="C12" s="19"/>
      <c r="D12" s="20"/>
      <c r="E12" s="13"/>
      <c r="F12" s="13"/>
      <c r="G12" s="13"/>
      <c r="H12" s="13"/>
      <c r="I12" s="13"/>
      <c r="J12" s="13"/>
      <c r="K12" s="13"/>
      <c r="L12" s="13"/>
      <c r="M12" s="13"/>
      <c r="N12" s="14"/>
      <c r="O12" s="1"/>
      <c r="P12" s="11"/>
      <c r="Q12" s="55"/>
    </row>
    <row r="13" spans="1:17" ht="30" customHeight="1" x14ac:dyDescent="0.25">
      <c r="A13" s="49"/>
      <c r="B13" s="50"/>
      <c r="C13" s="50"/>
      <c r="D13" s="50"/>
      <c r="E13" s="50"/>
      <c r="F13" s="50"/>
      <c r="G13" s="50"/>
      <c r="H13" s="51"/>
      <c r="I13" s="50"/>
      <c r="J13" s="51"/>
      <c r="K13" s="51"/>
      <c r="L13" s="51"/>
      <c r="M13" s="51"/>
      <c r="N13" s="52"/>
      <c r="O13" s="59">
        <f>A14</f>
        <v>53164</v>
      </c>
      <c r="P13" s="54"/>
      <c r="Q13" s="52"/>
    </row>
    <row r="14" spans="1:17" ht="30" customHeight="1" x14ac:dyDescent="0.25">
      <c r="A14" s="26">
        <v>53164</v>
      </c>
      <c r="B14" s="18" t="s">
        <v>11</v>
      </c>
      <c r="C14" s="19">
        <v>44928</v>
      </c>
      <c r="D14" s="20">
        <v>3</v>
      </c>
      <c r="E14" s="13">
        <v>222000</v>
      </c>
      <c r="F14" s="13">
        <v>0</v>
      </c>
      <c r="G14" s="13">
        <v>222000</v>
      </c>
      <c r="H14" s="13">
        <v>39960</v>
      </c>
      <c r="I14" s="13">
        <v>261960</v>
      </c>
      <c r="J14" s="13">
        <v>2220</v>
      </c>
      <c r="K14" s="13">
        <v>22200</v>
      </c>
      <c r="L14" s="13">
        <v>39960</v>
      </c>
      <c r="M14" s="13"/>
      <c r="N14" s="14">
        <v>197580</v>
      </c>
      <c r="O14" s="1"/>
      <c r="P14" s="11">
        <v>197580</v>
      </c>
      <c r="Q14" s="27" t="s">
        <v>12</v>
      </c>
    </row>
    <row r="15" spans="1:17" ht="30" customHeight="1" x14ac:dyDescent="0.25">
      <c r="A15" s="26">
        <v>53164</v>
      </c>
      <c r="B15" s="18" t="s">
        <v>11</v>
      </c>
      <c r="C15" s="19">
        <v>44964</v>
      </c>
      <c r="D15" s="20">
        <v>6</v>
      </c>
      <c r="E15" s="13">
        <v>159000</v>
      </c>
      <c r="F15" s="13">
        <v>41792</v>
      </c>
      <c r="G15" s="13">
        <v>117208</v>
      </c>
      <c r="H15" s="13">
        <v>21097</v>
      </c>
      <c r="I15" s="13">
        <v>138305</v>
      </c>
      <c r="J15" s="13">
        <v>1172.08</v>
      </c>
      <c r="K15" s="13">
        <v>11720.800000000001</v>
      </c>
      <c r="L15" s="13">
        <v>21097</v>
      </c>
      <c r="M15" s="13"/>
      <c r="N15" s="14">
        <v>104315</v>
      </c>
      <c r="O15" s="1"/>
      <c r="P15" s="11">
        <v>104315</v>
      </c>
      <c r="Q15" s="27" t="s">
        <v>13</v>
      </c>
    </row>
    <row r="16" spans="1:17" ht="30" customHeight="1" x14ac:dyDescent="0.25">
      <c r="A16" s="26">
        <v>53164</v>
      </c>
      <c r="B16" s="18" t="s">
        <v>10</v>
      </c>
      <c r="C16" s="19"/>
      <c r="D16" s="20">
        <v>3</v>
      </c>
      <c r="E16" s="13">
        <v>39960</v>
      </c>
      <c r="F16" s="13"/>
      <c r="G16" s="13">
        <v>0</v>
      </c>
      <c r="H16" s="13">
        <v>0</v>
      </c>
      <c r="I16" s="13">
        <v>0</v>
      </c>
      <c r="J16" s="13">
        <v>0</v>
      </c>
      <c r="K16" s="13"/>
      <c r="L16" s="13"/>
      <c r="M16" s="13"/>
      <c r="N16" s="14">
        <v>39960</v>
      </c>
      <c r="O16" s="1"/>
      <c r="P16" s="11">
        <v>61057</v>
      </c>
      <c r="Q16" s="27" t="s">
        <v>14</v>
      </c>
    </row>
    <row r="17" spans="1:17" ht="30" customHeight="1" x14ac:dyDescent="0.25">
      <c r="A17" s="26">
        <v>53164</v>
      </c>
      <c r="B17" s="18" t="s">
        <v>10</v>
      </c>
      <c r="C17" s="19"/>
      <c r="D17" s="20">
        <v>6</v>
      </c>
      <c r="E17" s="13">
        <v>21097</v>
      </c>
      <c r="F17" s="13"/>
      <c r="G17" s="13">
        <v>0</v>
      </c>
      <c r="H17" s="13">
        <v>0</v>
      </c>
      <c r="I17" s="13">
        <v>0</v>
      </c>
      <c r="J17" s="13">
        <v>0</v>
      </c>
      <c r="K17" s="13"/>
      <c r="L17" s="13"/>
      <c r="M17" s="13"/>
      <c r="N17" s="14">
        <v>21097</v>
      </c>
      <c r="O17" s="1"/>
      <c r="P17" s="11"/>
      <c r="Q17" s="27"/>
    </row>
    <row r="18" spans="1:17" ht="30" customHeight="1" thickBot="1" x14ac:dyDescent="0.3">
      <c r="A18" s="26">
        <v>53164</v>
      </c>
      <c r="B18" s="18"/>
      <c r="C18" s="19"/>
      <c r="D18" s="20"/>
      <c r="E18" s="13"/>
      <c r="F18" s="13"/>
      <c r="G18" s="13"/>
      <c r="H18" s="13"/>
      <c r="I18" s="13"/>
      <c r="J18" s="13"/>
      <c r="K18" s="13"/>
      <c r="L18" s="13"/>
      <c r="M18" s="13"/>
      <c r="N18" s="14"/>
      <c r="O18" s="1"/>
      <c r="P18" s="11"/>
      <c r="Q18" s="27"/>
    </row>
    <row r="19" spans="1:17" ht="30" customHeight="1" x14ac:dyDescent="0.25">
      <c r="A19" s="49"/>
      <c r="B19" s="50"/>
      <c r="C19" s="50"/>
      <c r="D19" s="50"/>
      <c r="E19" s="50"/>
      <c r="F19" s="50"/>
      <c r="G19" s="50"/>
      <c r="H19" s="51"/>
      <c r="I19" s="50"/>
      <c r="J19" s="51"/>
      <c r="K19" s="51"/>
      <c r="L19" s="51"/>
      <c r="M19" s="51"/>
      <c r="N19" s="52"/>
      <c r="O19" s="59">
        <f>A20</f>
        <v>53163</v>
      </c>
      <c r="P19" s="54"/>
      <c r="Q19" s="52"/>
    </row>
    <row r="20" spans="1:17" ht="30" customHeight="1" x14ac:dyDescent="0.25">
      <c r="A20" s="26">
        <v>53163</v>
      </c>
      <c r="B20" s="18" t="s">
        <v>15</v>
      </c>
      <c r="C20" s="19">
        <v>44905</v>
      </c>
      <c r="D20" s="20">
        <v>2</v>
      </c>
      <c r="E20" s="13">
        <v>222000</v>
      </c>
      <c r="F20" s="13">
        <v>0</v>
      </c>
      <c r="G20" s="13">
        <v>222000</v>
      </c>
      <c r="H20" s="13">
        <v>39960</v>
      </c>
      <c r="I20" s="13">
        <v>261960</v>
      </c>
      <c r="J20" s="13">
        <v>2220</v>
      </c>
      <c r="K20" s="13">
        <v>22200</v>
      </c>
      <c r="L20" s="13">
        <v>39960</v>
      </c>
      <c r="M20" s="13">
        <v>62000</v>
      </c>
      <c r="N20" s="14">
        <v>135580</v>
      </c>
      <c r="O20" s="1"/>
      <c r="P20" s="11">
        <v>135580</v>
      </c>
      <c r="Q20" s="55" t="s">
        <v>17</v>
      </c>
    </row>
    <row r="21" spans="1:17" ht="30" customHeight="1" x14ac:dyDescent="0.25">
      <c r="A21" s="26">
        <v>53163</v>
      </c>
      <c r="B21" s="18" t="s">
        <v>15</v>
      </c>
      <c r="C21" s="19">
        <v>44928</v>
      </c>
      <c r="D21" s="20">
        <v>4</v>
      </c>
      <c r="E21" s="13">
        <v>159000</v>
      </c>
      <c r="F21" s="13">
        <v>61811.71</v>
      </c>
      <c r="G21" s="13">
        <v>97188</v>
      </c>
      <c r="H21" s="13">
        <v>17494</v>
      </c>
      <c r="I21" s="13">
        <v>114682</v>
      </c>
      <c r="J21" s="13">
        <v>971.88</v>
      </c>
      <c r="K21" s="13">
        <v>9718.8000000000011</v>
      </c>
      <c r="L21" s="13">
        <v>17494</v>
      </c>
      <c r="M21" s="13">
        <v>0</v>
      </c>
      <c r="N21" s="14">
        <v>86497</v>
      </c>
      <c r="O21" s="1"/>
      <c r="P21" s="11">
        <v>86497</v>
      </c>
      <c r="Q21" s="55" t="s">
        <v>18</v>
      </c>
    </row>
    <row r="22" spans="1:17" s="71" customFormat="1" ht="30" customHeight="1" x14ac:dyDescent="0.25">
      <c r="A22" s="62">
        <v>53163</v>
      </c>
      <c r="B22" s="63" t="s">
        <v>16</v>
      </c>
      <c r="C22" s="64">
        <v>44936</v>
      </c>
      <c r="D22" s="65">
        <v>2</v>
      </c>
      <c r="E22" s="66">
        <v>62000</v>
      </c>
      <c r="F22" s="66"/>
      <c r="G22" s="66">
        <v>62000</v>
      </c>
      <c r="H22" s="66">
        <v>0</v>
      </c>
      <c r="I22" s="66">
        <v>62000</v>
      </c>
      <c r="J22" s="66">
        <v>0</v>
      </c>
      <c r="K22" s="66"/>
      <c r="L22" s="66"/>
      <c r="M22" s="66"/>
      <c r="N22" s="67">
        <v>62000</v>
      </c>
      <c r="O22" s="68"/>
      <c r="P22" s="69">
        <v>62000</v>
      </c>
      <c r="Q22" s="70" t="s">
        <v>19</v>
      </c>
    </row>
    <row r="23" spans="1:17" ht="30" customHeight="1" x14ac:dyDescent="0.25">
      <c r="A23" s="26">
        <v>53163</v>
      </c>
      <c r="B23" s="18" t="s">
        <v>10</v>
      </c>
      <c r="C23" s="19"/>
      <c r="D23" s="20">
        <v>2</v>
      </c>
      <c r="E23" s="13">
        <v>39960</v>
      </c>
      <c r="F23" s="13"/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/>
      <c r="N23" s="14">
        <v>39960</v>
      </c>
      <c r="O23" s="1"/>
      <c r="P23" s="11">
        <v>39960</v>
      </c>
      <c r="Q23" s="55" t="s">
        <v>20</v>
      </c>
    </row>
    <row r="24" spans="1:17" ht="30" customHeight="1" thickBot="1" x14ac:dyDescent="0.3">
      <c r="A24" s="26">
        <v>53163</v>
      </c>
      <c r="B24" s="18" t="s">
        <v>10</v>
      </c>
      <c r="C24" s="19"/>
      <c r="D24" s="20">
        <v>4</v>
      </c>
      <c r="E24" s="13">
        <v>17494</v>
      </c>
      <c r="F24" s="13"/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/>
      <c r="N24" s="14">
        <v>17494</v>
      </c>
      <c r="O24" s="1"/>
      <c r="P24" s="11">
        <v>17494</v>
      </c>
      <c r="Q24" s="55" t="s">
        <v>21</v>
      </c>
    </row>
    <row r="25" spans="1:17" ht="30" customHeight="1" x14ac:dyDescent="0.25">
      <c r="A25" s="49"/>
      <c r="B25" s="50"/>
      <c r="C25" s="50"/>
      <c r="D25" s="50"/>
      <c r="E25" s="50"/>
      <c r="F25" s="50"/>
      <c r="G25" s="50"/>
      <c r="H25" s="51"/>
      <c r="I25" s="50"/>
      <c r="J25" s="51"/>
      <c r="K25" s="51"/>
      <c r="L25" s="51"/>
      <c r="M25" s="51"/>
      <c r="N25" s="52"/>
      <c r="O25" s="53"/>
      <c r="P25" s="54"/>
      <c r="Q25" s="52"/>
    </row>
    <row r="26" spans="1:17" ht="30" customHeight="1" x14ac:dyDescent="0.25">
      <c r="A26" s="26"/>
      <c r="B26" s="18"/>
      <c r="C26" s="19"/>
      <c r="D26" s="20"/>
      <c r="E26" s="13"/>
      <c r="F26" s="13"/>
      <c r="G26" s="13"/>
      <c r="H26" s="13"/>
      <c r="I26" s="13"/>
      <c r="J26" s="13"/>
      <c r="K26" s="13"/>
      <c r="L26" s="13"/>
      <c r="M26" s="13"/>
      <c r="N26" s="14"/>
      <c r="O26" s="1"/>
      <c r="P26" s="11"/>
      <c r="Q26" s="27"/>
    </row>
    <row r="27" spans="1:17" ht="30" customHeight="1" thickBot="1" x14ac:dyDescent="0.3">
      <c r="A27" s="35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7"/>
      <c r="O27" s="12"/>
      <c r="P27" s="35"/>
      <c r="Q27" s="37"/>
    </row>
    <row r="28" spans="1:17" ht="30" customHeight="1" x14ac:dyDescent="0.25">
      <c r="A28" s="38"/>
      <c r="B28" s="34"/>
      <c r="C28" s="34"/>
      <c r="D28" s="34"/>
      <c r="E28" s="34"/>
      <c r="F28" s="34"/>
      <c r="G28" s="34"/>
      <c r="H28" s="34"/>
      <c r="I28" s="34"/>
      <c r="J28" s="34"/>
      <c r="K28" s="41">
        <f>SUM(K8:K26)</f>
        <v>96455.6</v>
      </c>
      <c r="L28" s="41">
        <f>SUM(L8:L26)</f>
        <v>173620</v>
      </c>
      <c r="M28" s="39" t="s">
        <v>3</v>
      </c>
      <c r="N28" s="41">
        <f>SUM(N8:N26)</f>
        <v>1032075</v>
      </c>
      <c r="O28" s="45"/>
      <c r="P28" s="47">
        <f>SUM(P6:P26)</f>
        <v>1032075</v>
      </c>
      <c r="Q28" s="41" t="s">
        <v>22</v>
      </c>
    </row>
    <row r="29" spans="1:17" ht="30" customHeight="1" x14ac:dyDescent="0.25">
      <c r="A29" s="11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4"/>
      <c r="O29" s="9"/>
      <c r="P29" s="11"/>
      <c r="Q29" s="14"/>
    </row>
    <row r="30" spans="1:17" ht="30" customHeight="1" thickBot="1" x14ac:dyDescent="0.3">
      <c r="A30" s="16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7"/>
      <c r="O30" s="46"/>
      <c r="P30" s="48">
        <f>N28-P28</f>
        <v>0</v>
      </c>
      <c r="Q30" s="40" t="s">
        <v>23</v>
      </c>
    </row>
    <row r="32" spans="1:17" ht="30" customHeight="1" thickBot="1" x14ac:dyDescent="0.3"/>
    <row r="33" spans="8:11" ht="30" customHeight="1" thickBot="1" x14ac:dyDescent="0.3">
      <c r="H33" s="81" t="s">
        <v>4</v>
      </c>
      <c r="I33" s="82"/>
      <c r="J33" s="82"/>
      <c r="K33" s="83"/>
    </row>
    <row r="34" spans="8:11" ht="30" customHeight="1" x14ac:dyDescent="0.25">
      <c r="H34" s="78" t="s">
        <v>24</v>
      </c>
      <c r="I34" s="79"/>
      <c r="J34" s="79"/>
      <c r="K34" s="80"/>
    </row>
    <row r="35" spans="8:11" ht="30" customHeight="1" x14ac:dyDescent="0.25">
      <c r="H35" s="84" t="s">
        <v>25</v>
      </c>
      <c r="I35" s="85"/>
      <c r="J35" s="86">
        <f>K28</f>
        <v>96455.6</v>
      </c>
      <c r="K35" s="87"/>
    </row>
    <row r="36" spans="8:11" ht="30" customHeight="1" x14ac:dyDescent="0.25">
      <c r="H36" s="84" t="s">
        <v>26</v>
      </c>
      <c r="I36" s="85"/>
      <c r="J36" s="86">
        <f>P30</f>
        <v>0</v>
      </c>
      <c r="K36" s="87"/>
    </row>
    <row r="37" spans="8:11" ht="30" customHeight="1" x14ac:dyDescent="0.25">
      <c r="H37" s="84" t="s">
        <v>27</v>
      </c>
      <c r="I37" s="85"/>
      <c r="J37" s="88"/>
      <c r="K37" s="87"/>
    </row>
    <row r="38" spans="8:11" ht="30" customHeight="1" x14ac:dyDescent="0.25">
      <c r="H38" s="84" t="s">
        <v>28</v>
      </c>
      <c r="I38" s="85"/>
      <c r="J38" s="86">
        <f>L28-N10-N11-N16-N17-N26-N23-N24</f>
        <v>0</v>
      </c>
      <c r="K38" s="87"/>
    </row>
  </sheetData>
  <mergeCells count="10">
    <mergeCell ref="H34:K34"/>
    <mergeCell ref="H33:K33"/>
    <mergeCell ref="H35:I35"/>
    <mergeCell ref="H36:I36"/>
    <mergeCell ref="H38:I38"/>
    <mergeCell ref="J35:K35"/>
    <mergeCell ref="J36:K36"/>
    <mergeCell ref="J38:K38"/>
    <mergeCell ref="H37:I37"/>
    <mergeCell ref="J37:K3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2025-06-05T11:38:29Z</dcterms:modified>
</cp:coreProperties>
</file>