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31052025\31052025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Sheet1!$Q$5:$Q$52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K8" i="1" s="1"/>
  <c r="H8" i="1" l="1"/>
  <c r="R14" i="1"/>
  <c r="O14" i="1"/>
  <c r="Q7" i="1"/>
  <c r="I8" i="1" l="1"/>
  <c r="M8" i="1"/>
  <c r="N14" i="1"/>
  <c r="O21" i="1" s="1"/>
  <c r="L14" i="1"/>
  <c r="K14" i="1"/>
  <c r="O19" i="1" s="1"/>
  <c r="J8" i="1" l="1"/>
  <c r="J14" i="1" s="1"/>
  <c r="M14" i="1"/>
  <c r="P8" i="1" l="1"/>
  <c r="T8" i="1" s="1"/>
  <c r="T14" i="1" s="1"/>
  <c r="P14" i="1" l="1"/>
  <c r="R15" i="1" s="1"/>
  <c r="O20" i="1" s="1"/>
</calcChain>
</file>

<file path=xl/sharedStrings.xml><?xml version="1.0" encoding="utf-8"?>
<sst xmlns="http://schemas.openxmlformats.org/spreadsheetml/2006/main" count="41" uniqueCount="38">
  <si>
    <t>Amount</t>
  </si>
  <si>
    <t>Hold Amount/ Advance</t>
  </si>
  <si>
    <t>UTR</t>
  </si>
  <si>
    <t>Village Wise Advance</t>
  </si>
  <si>
    <t xml:space="preserve"> </t>
  </si>
  <si>
    <t>Total Paid</t>
  </si>
  <si>
    <t>Balance Payable</t>
  </si>
  <si>
    <t xml:space="preserve">Total Hold </t>
  </si>
  <si>
    <t>Advance / Surplus</t>
  </si>
  <si>
    <t>GST Remaining</t>
  </si>
  <si>
    <t>`</t>
  </si>
  <si>
    <t>Extra Hold</t>
  </si>
  <si>
    <t>SHUBHAM GURJAR</t>
  </si>
  <si>
    <t xml:space="preserve">Misc Hold </t>
  </si>
  <si>
    <t>30-09-2024 NEFT/AXISP00546301731/RIUP24/1977/SUBHAM GURJAR/SBIN0030358 100000.00</t>
  </si>
  <si>
    <t>03-10-2024 NEFT/AXISP00548185571/RIUP24/2089/SUBHAM GURJAR/SBIN0030358 55980.00</t>
  </si>
  <si>
    <t>URD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</si>
  <si>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</si>
  <si>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</si>
  <si>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</si>
  <si>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</si>
  <si>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</si>
  <si>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</si>
  <si>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</si>
  <si>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</si>
  <si>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</si>
  <si>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</si>
  <si>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</si>
  <si>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</si>
  <si>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</si>
  <si>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</si>
  <si>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</si>
  <si>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</si>
  <si>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</si>
  <si>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GST_SD_Amount</t>
  </si>
  <si>
    <t>Final_Amount</t>
  </si>
  <si>
    <t>Total_Amount</t>
  </si>
  <si>
    <t>Common Village Rising Main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</si>
</sst>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sz val="10"/>
      <color theme="1"/>
      <name val="Comic Sans MS"/>
      <family val="4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8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8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14" fontId="5" fillId="2" borderId="7" xfId="1" applyNumberFormat="1" applyFont="1" applyFill="1" applyBorder="1" applyAlignment="1">
      <alignment vertical="center"/>
    </xf>
    <xf numFmtId="0" fontId="5" fillId="2" borderId="7" xfId="1" applyNumberFormat="1" applyFont="1" applyFill="1" applyBorder="1" applyAlignment="1">
      <alignment horizontal="center" vertical="center"/>
    </xf>
    <xf numFmtId="43" fontId="5" fillId="2" borderId="7" xfId="1" applyNumberFormat="1" applyFont="1" applyFill="1" applyBorder="1" applyAlignment="1">
      <alignment vertical="center"/>
    </xf>
    <xf numFmtId="9" fontId="5" fillId="2" borderId="7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0" fontId="4" fillId="2" borderId="9" xfId="1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0" fontId="4" fillId="3" borderId="12" xfId="1" applyNumberFormat="1" applyFont="1" applyFill="1" applyBorder="1" applyAlignment="1">
      <alignment vertical="center"/>
    </xf>
    <xf numFmtId="43" fontId="5" fillId="3" borderId="13" xfId="1" applyNumberFormat="1" applyFont="1" applyFill="1" applyBorder="1" applyAlignment="1">
      <alignment vertical="center"/>
    </xf>
    <xf numFmtId="14" fontId="5" fillId="3" borderId="14" xfId="1" applyNumberFormat="1" applyFont="1" applyFill="1" applyBorder="1" applyAlignment="1">
      <alignment vertical="center"/>
    </xf>
    <xf numFmtId="0" fontId="5" fillId="3" borderId="14" xfId="1" applyNumberFormat="1" applyFont="1" applyFill="1" applyBorder="1" applyAlignment="1">
      <alignment horizontal="center" vertical="center"/>
    </xf>
    <xf numFmtId="0" fontId="0" fillId="3" borderId="14" xfId="0" applyFill="1" applyBorder="1" applyAlignment="1">
      <alignment vertical="center"/>
    </xf>
    <xf numFmtId="43" fontId="5" fillId="3" borderId="14" xfId="1" applyNumberFormat="1" applyFont="1" applyFill="1" applyBorder="1" applyAlignment="1">
      <alignment vertical="center"/>
    </xf>
    <xf numFmtId="43" fontId="5" fillId="3" borderId="15" xfId="1" applyNumberFormat="1" applyFont="1" applyFill="1" applyBorder="1" applyAlignment="1">
      <alignment vertical="center"/>
    </xf>
    <xf numFmtId="0" fontId="4" fillId="4" borderId="11" xfId="1" applyNumberFormat="1" applyFont="1" applyFill="1" applyBorder="1" applyAlignment="1">
      <alignment horizontal="center" vertical="center"/>
    </xf>
    <xf numFmtId="43" fontId="5" fillId="3" borderId="16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4" fillId="2" borderId="18" xfId="1" applyNumberFormat="1" applyFont="1" applyFill="1" applyBorder="1" applyAlignment="1">
      <alignment vertical="center"/>
    </xf>
    <xf numFmtId="0" fontId="5" fillId="2" borderId="19" xfId="0" applyFont="1" applyFill="1" applyBorder="1" applyAlignment="1">
      <alignment horizontal="center" vertical="center" wrapText="1"/>
    </xf>
    <xf numFmtId="14" fontId="5" fillId="2" borderId="20" xfId="0" applyNumberFormat="1" applyFont="1" applyFill="1" applyBorder="1" applyAlignment="1">
      <alignment horizontal="center" vertical="center"/>
    </xf>
    <xf numFmtId="0" fontId="5" fillId="2" borderId="20" xfId="0" quotePrefix="1" applyFont="1" applyFill="1" applyBorder="1" applyAlignment="1">
      <alignment horizontal="center" vertical="center"/>
    </xf>
    <xf numFmtId="43" fontId="5" fillId="2" borderId="20" xfId="1" applyNumberFormat="1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43" fontId="5" fillId="2" borderId="21" xfId="1" applyNumberFormat="1" applyFont="1" applyFill="1" applyBorder="1" applyAlignment="1">
      <alignment vertical="center"/>
    </xf>
    <xf numFmtId="14" fontId="4" fillId="2" borderId="17" xfId="1" applyNumberFormat="1" applyFont="1" applyFill="1" applyBorder="1" applyAlignment="1">
      <alignment horizontal="center" vertical="center"/>
    </xf>
    <xf numFmtId="43" fontId="5" fillId="2" borderId="19" xfId="1" applyNumberFormat="1" applyFont="1" applyFill="1" applyBorder="1" applyAlignment="1">
      <alignment vertical="center"/>
    </xf>
    <xf numFmtId="43" fontId="5" fillId="2" borderId="22" xfId="1" applyNumberFormat="1" applyFont="1" applyFill="1" applyBorder="1" applyAlignment="1">
      <alignment vertical="center"/>
    </xf>
    <xf numFmtId="15" fontId="5" fillId="2" borderId="20" xfId="0" applyNumberFormat="1" applyFont="1" applyFill="1" applyBorder="1" applyAlignment="1">
      <alignment horizontal="center" vertical="center"/>
    </xf>
    <xf numFmtId="0" fontId="4" fillId="2" borderId="17" xfId="1" applyNumberFormat="1" applyFont="1" applyFill="1" applyBorder="1" applyAlignment="1">
      <alignment horizontal="center" vertical="center"/>
    </xf>
    <xf numFmtId="15" fontId="6" fillId="2" borderId="20" xfId="0" applyNumberFormat="1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43" fontId="6" fillId="2" borderId="20" xfId="1" applyNumberFormat="1" applyFont="1" applyFill="1" applyBorder="1" applyAlignment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0" fontId="0" fillId="0" borderId="23" xfId="0" applyBorder="1" applyAlignment="1">
      <alignment vertical="center"/>
    </xf>
    <xf numFmtId="0" fontId="4" fillId="2" borderId="1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14" fontId="5" fillId="2" borderId="3" xfId="1" applyNumberFormat="1" applyFont="1" applyFill="1" applyBorder="1" applyAlignment="1">
      <alignment vertical="center"/>
    </xf>
    <xf numFmtId="0" fontId="5" fillId="2" borderId="3" xfId="1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0" fontId="4" fillId="2" borderId="4" xfId="1" applyNumberFormat="1" applyFont="1" applyFill="1" applyBorder="1" applyAlignment="1">
      <alignment horizontal="center" vertical="center"/>
    </xf>
    <xf numFmtId="43" fontId="4" fillId="2" borderId="24" xfId="1" applyNumberFormat="1" applyFont="1" applyFill="1" applyBorder="1" applyAlignment="1">
      <alignment vertical="center"/>
    </xf>
    <xf numFmtId="43" fontId="4" fillId="2" borderId="6" xfId="1" applyNumberFormat="1" applyFont="1" applyFill="1" applyBorder="1" applyAlignment="1">
      <alignment vertical="center"/>
    </xf>
    <xf numFmtId="43" fontId="4" fillId="2" borderId="25" xfId="1" applyNumberFormat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14" fontId="5" fillId="2" borderId="0" xfId="1" applyNumberFormat="1" applyFont="1" applyFill="1" applyBorder="1" applyAlignment="1">
      <alignment vertical="center"/>
    </xf>
    <xf numFmtId="0" fontId="5" fillId="2" borderId="0" xfId="1" applyNumberFormat="1" applyFont="1" applyFill="1" applyBorder="1" applyAlignment="1">
      <alignment horizontal="center" vertical="center"/>
    </xf>
    <xf numFmtId="0" fontId="4" fillId="2" borderId="0" xfId="1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43" fontId="0" fillId="2" borderId="0" xfId="0" applyNumberFormat="1" applyFill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8" fillId="5" borderId="20" xfId="1" applyNumberFormat="1" applyFont="1" applyFill="1" applyBorder="1" applyAlignment="1">
      <alignment vertical="center"/>
    </xf>
    <xf numFmtId="43" fontId="8" fillId="5" borderId="21" xfId="1" applyNumberFormat="1" applyFont="1" applyFill="1" applyBorder="1" applyAlignment="1">
      <alignment vertical="center"/>
    </xf>
    <xf numFmtId="0" fontId="4" fillId="0" borderId="18" xfId="1" applyNumberFormat="1" applyFont="1" applyFill="1" applyBorder="1" applyAlignment="1">
      <alignment vertical="center"/>
    </xf>
    <xf numFmtId="0" fontId="6" fillId="0" borderId="19" xfId="0" applyFont="1" applyBorder="1" applyAlignment="1">
      <alignment horizontal="center" vertical="center" wrapText="1"/>
    </xf>
    <xf numFmtId="15" fontId="6" fillId="0" borderId="20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3" fontId="6" fillId="0" borderId="20" xfId="1" applyNumberFormat="1" applyFont="1" applyFill="1" applyBorder="1" applyAlignment="1">
      <alignment vertical="center"/>
    </xf>
    <xf numFmtId="43" fontId="5" fillId="0" borderId="19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43" fontId="5" fillId="0" borderId="20" xfId="1" applyNumberFormat="1" applyFont="1" applyFill="1" applyBorder="1" applyAlignment="1">
      <alignment vertical="center"/>
    </xf>
    <xf numFmtId="43" fontId="5" fillId="0" borderId="21" xfId="1" applyNumberFormat="1" applyFont="1" applyFill="1" applyBorder="1" applyAlignment="1">
      <alignment vertical="center"/>
    </xf>
    <xf numFmtId="0" fontId="4" fillId="0" borderId="17" xfId="1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2" fillId="0" borderId="0" xfId="0" applyFont="1"/>
    <xf numFmtId="43" fontId="10" fillId="2" borderId="27" xfId="2" applyFont="1" applyFill="1" applyBorder="1" applyAlignment="1">
      <alignment vertical="center"/>
    </xf>
    <xf numFmtId="43" fontId="10" fillId="2" borderId="28" xfId="2" applyFont="1" applyFill="1" applyBorder="1" applyAlignment="1">
      <alignment vertical="center"/>
    </xf>
    <xf numFmtId="0" fontId="11" fillId="2" borderId="28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14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3" fontId="12" fillId="2" borderId="4" xfId="2" applyFont="1" applyFill="1" applyBorder="1" applyAlignment="1">
      <alignment horizontal="center" vertical="center"/>
    </xf>
    <xf numFmtId="43" fontId="2" fillId="2" borderId="4" xfId="2" applyFont="1" applyFill="1" applyBorder="1" applyAlignment="1">
      <alignment horizontal="center" vertical="center"/>
    </xf>
    <xf numFmtId="0" fontId="0" fillId="2" borderId="0" xfId="0" applyFill="1" applyAlignment="1">
      <alignment horizontal="left" vertical="top" wrapText="1"/>
    </xf>
    <xf numFmtId="43" fontId="7" fillId="2" borderId="4" xfId="1" applyNumberFormat="1" applyFont="1" applyFill="1" applyBorder="1" applyAlignment="1">
      <alignment horizontal="center" vertical="center"/>
    </xf>
    <xf numFmtId="14" fontId="3" fillId="2" borderId="9" xfId="1" applyNumberFormat="1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horizontal="center" vertical="center"/>
    </xf>
    <xf numFmtId="43" fontId="3" fillId="2" borderId="11" xfId="1" applyNumberFormat="1" applyFont="1" applyFill="1" applyBorder="1" applyAlignment="1">
      <alignment horizontal="center" vertical="center"/>
    </xf>
    <xf numFmtId="4" fontId="3" fillId="2" borderId="11" xfId="0" applyNumberFormat="1" applyFont="1" applyFill="1" applyBorder="1" applyAlignment="1">
      <alignment horizontal="center" vertical="center"/>
    </xf>
    <xf numFmtId="4" fontId="3" fillId="2" borderId="17" xfId="0" applyNumberFormat="1" applyFont="1" applyFill="1" applyBorder="1" applyAlignment="1">
      <alignment horizontal="center" vertical="center"/>
    </xf>
    <xf numFmtId="43" fontId="3" fillId="2" borderId="17" xfId="1" applyNumberFormat="1" applyFont="1" applyFill="1" applyBorder="1" applyAlignment="1">
      <alignment horizontal="center" vertical="center"/>
    </xf>
    <xf numFmtId="43" fontId="3" fillId="2" borderId="26" xfId="1" applyNumberFormat="1" applyFont="1" applyFill="1" applyBorder="1" applyAlignment="1">
      <alignment horizontal="center" vertical="center"/>
    </xf>
    <xf numFmtId="4" fontId="3" fillId="2" borderId="26" xfId="0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52"/>
  <sheetViews>
    <sheetView tabSelected="1" zoomScale="85" zoomScaleNormal="85" workbookViewId="0">
      <pane ySplit="5" topLeftCell="A6" activePane="bottomLeft" state="frozen"/>
      <selection pane="bottomLeft" activeCell="B8" sqref="B8"/>
    </sheetView>
  </sheetViews>
  <sheetFormatPr defaultColWidth="9" defaultRowHeight="30" customHeight="1" x14ac:dyDescent="0.25"/>
  <cols>
    <col min="1" max="1" width="7.5703125" style="1" bestFit="1" customWidth="1"/>
    <col min="2" max="2" width="29.7109375" style="3" customWidth="1"/>
    <col min="3" max="3" width="13.42578125" style="61" bestFit="1" customWidth="1"/>
    <col min="4" max="4" width="11.5703125" style="2" bestFit="1" customWidth="1"/>
    <col min="5" max="5" width="13.85546875" style="3" bestFit="1" customWidth="1"/>
    <col min="6" max="6" width="12.7109375" style="3" customWidth="1"/>
    <col min="7" max="7" width="18.28515625" style="3" customWidth="1"/>
    <col min="8" max="8" width="15.140625" style="4" customWidth="1"/>
    <col min="9" max="9" width="14.7109375" style="4" bestFit="1" customWidth="1"/>
    <col min="10" max="11" width="13.5703125" style="3" customWidth="1"/>
    <col min="12" max="12" width="16" style="3" customWidth="1"/>
    <col min="13" max="15" width="14.85546875" style="3" customWidth="1"/>
    <col min="16" max="16" width="18.140625" style="3" customWidth="1"/>
    <col min="17" max="17" width="13.42578125" style="5" bestFit="1" customWidth="1"/>
    <col min="18" max="18" width="16.85546875" style="3" bestFit="1" customWidth="1"/>
    <col min="19" max="19" width="97.5703125" style="3" bestFit="1" customWidth="1"/>
    <col min="20" max="20" width="16.85546875" style="3" bestFit="1" customWidth="1"/>
    <col min="21" max="16384" width="9" style="3"/>
  </cols>
  <sheetData>
    <row r="1" spans="1:60" ht="30" customHeight="1" thickBot="1" x14ac:dyDescent="0.3">
      <c r="A1" s="78" t="s">
        <v>17</v>
      </c>
      <c r="B1" s="77" t="s">
        <v>12</v>
      </c>
    </row>
    <row r="2" spans="1:60" ht="30" customHeight="1" thickBot="1" x14ac:dyDescent="0.3">
      <c r="A2" s="78" t="s">
        <v>18</v>
      </c>
      <c r="B2" s="79" t="s">
        <v>19</v>
      </c>
      <c r="E2" s="77"/>
    </row>
    <row r="3" spans="1:60" ht="30" customHeight="1" thickBot="1" x14ac:dyDescent="0.3">
      <c r="A3" s="78" t="s">
        <v>20</v>
      </c>
      <c r="B3" s="80" t="s">
        <v>21</v>
      </c>
      <c r="E3" s="77"/>
    </row>
    <row r="4" spans="1:60" ht="30" customHeight="1" thickBot="1" x14ac:dyDescent="0.3">
      <c r="A4" s="78" t="s">
        <v>22</v>
      </c>
      <c r="B4" s="81" t="s">
        <v>21</v>
      </c>
    </row>
    <row r="5" spans="1:60" ht="30" customHeight="1" x14ac:dyDescent="0.25">
      <c r="A5" s="82" t="s">
        <v>23</v>
      </c>
      <c r="B5" s="83" t="s">
        <v>24</v>
      </c>
      <c r="C5" s="84" t="s">
        <v>25</v>
      </c>
      <c r="D5" s="85" t="s">
        <v>26</v>
      </c>
      <c r="E5" s="83" t="s">
        <v>27</v>
      </c>
      <c r="F5" s="83" t="s">
        <v>28</v>
      </c>
      <c r="G5" s="85" t="s">
        <v>29</v>
      </c>
      <c r="H5" s="86" t="s">
        <v>30</v>
      </c>
      <c r="I5" s="87" t="s">
        <v>0</v>
      </c>
      <c r="J5" s="83" t="s">
        <v>31</v>
      </c>
      <c r="K5" s="83" t="s">
        <v>32</v>
      </c>
      <c r="L5" s="83" t="s">
        <v>33</v>
      </c>
      <c r="M5" s="83" t="s">
        <v>34</v>
      </c>
      <c r="N5" s="6" t="s">
        <v>13</v>
      </c>
      <c r="O5" s="6" t="s">
        <v>1</v>
      </c>
      <c r="P5" s="83" t="s">
        <v>35</v>
      </c>
      <c r="Q5" s="7"/>
      <c r="R5" s="83" t="s">
        <v>36</v>
      </c>
      <c r="S5" s="83" t="s">
        <v>2</v>
      </c>
      <c r="T5" s="8" t="s">
        <v>3</v>
      </c>
    </row>
    <row r="6" spans="1:60" ht="30" customHeight="1" thickBot="1" x14ac:dyDescent="0.3">
      <c r="A6" s="9"/>
      <c r="B6" s="10"/>
      <c r="C6" s="11"/>
      <c r="D6" s="12"/>
      <c r="E6" s="13"/>
      <c r="F6" s="13"/>
      <c r="G6" s="13"/>
      <c r="H6" s="14">
        <v>0.18</v>
      </c>
      <c r="I6" s="13"/>
      <c r="J6" s="14">
        <v>0.01</v>
      </c>
      <c r="K6" s="14">
        <v>0.05</v>
      </c>
      <c r="L6" s="14">
        <v>0.1</v>
      </c>
      <c r="M6" s="14">
        <v>0.18</v>
      </c>
      <c r="N6" s="13"/>
      <c r="O6" s="14"/>
      <c r="P6" s="15"/>
      <c r="Q6" s="16"/>
      <c r="R6" s="17"/>
      <c r="S6" s="18"/>
      <c r="T6" s="17"/>
    </row>
    <row r="7" spans="1:60" s="28" customFormat="1" ht="30" customHeight="1" x14ac:dyDescent="0.25">
      <c r="A7" s="19">
        <v>65864</v>
      </c>
      <c r="B7" s="20"/>
      <c r="C7" s="21"/>
      <c r="D7" s="22"/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5"/>
      <c r="Q7" s="26">
        <f>A7</f>
        <v>65864</v>
      </c>
      <c r="R7" s="20"/>
      <c r="S7" s="27"/>
      <c r="T7" s="20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</row>
    <row r="8" spans="1:60" ht="30" customHeight="1" x14ac:dyDescent="0.25">
      <c r="A8" s="19">
        <v>65864</v>
      </c>
      <c r="B8" s="30" t="s">
        <v>37</v>
      </c>
      <c r="C8" s="31">
        <v>45549</v>
      </c>
      <c r="D8" s="32">
        <v>1</v>
      </c>
      <c r="E8" s="33">
        <v>242000</v>
      </c>
      <c r="F8" s="33"/>
      <c r="G8" s="33">
        <f>E8-F8</f>
        <v>242000</v>
      </c>
      <c r="H8" s="33">
        <f>G8*18%</f>
        <v>43560</v>
      </c>
      <c r="I8" s="33">
        <f>G8+H8</f>
        <v>285560</v>
      </c>
      <c r="J8" s="33">
        <f>I8*1%</f>
        <v>2855.6</v>
      </c>
      <c r="K8" s="33">
        <f>G8*5%</f>
        <v>12100</v>
      </c>
      <c r="L8" s="33"/>
      <c r="M8" s="65">
        <f>H8</f>
        <v>43560</v>
      </c>
      <c r="N8" s="33"/>
      <c r="O8" s="34">
        <v>55000</v>
      </c>
      <c r="P8" s="35">
        <f>I8-SUM(J8:O8)</f>
        <v>172044.4</v>
      </c>
      <c r="Q8" s="36"/>
      <c r="R8" s="37">
        <v>100000</v>
      </c>
      <c r="S8" s="38" t="s">
        <v>14</v>
      </c>
      <c r="T8" s="37">
        <f>SUM(P8:P11)-SUM(R8:R11)</f>
        <v>16064.399999999994</v>
      </c>
    </row>
    <row r="9" spans="1:60" ht="30" customHeight="1" x14ac:dyDescent="0.25">
      <c r="A9" s="19">
        <v>65864</v>
      </c>
      <c r="B9" s="30"/>
      <c r="C9" s="39"/>
      <c r="D9" s="32"/>
      <c r="E9" s="33"/>
      <c r="F9" s="33"/>
      <c r="G9" s="33"/>
      <c r="H9" s="33"/>
      <c r="I9" s="33"/>
      <c r="J9" s="33"/>
      <c r="K9" s="33"/>
      <c r="L9" s="33"/>
      <c r="M9" s="33"/>
      <c r="N9" s="34"/>
      <c r="O9" s="33"/>
      <c r="P9" s="66"/>
      <c r="Q9" s="40"/>
      <c r="R9" s="37">
        <v>55980</v>
      </c>
      <c r="S9" s="38" t="s">
        <v>15</v>
      </c>
      <c r="T9" s="37"/>
    </row>
    <row r="10" spans="1:60" s="73" customFormat="1" ht="30" customHeight="1" x14ac:dyDescent="0.25">
      <c r="A10" s="67"/>
      <c r="B10" s="68"/>
      <c r="C10" s="69"/>
      <c r="D10" s="70"/>
      <c r="E10" s="71"/>
      <c r="F10" s="71"/>
      <c r="G10" s="71"/>
      <c r="H10" s="71"/>
      <c r="I10" s="71"/>
      <c r="J10" s="71"/>
      <c r="K10" s="71"/>
      <c r="L10" s="71"/>
      <c r="M10" s="71"/>
      <c r="N10" s="74"/>
      <c r="O10" s="74"/>
      <c r="P10" s="75"/>
      <c r="Q10" s="76"/>
      <c r="R10" s="72"/>
      <c r="S10" s="45"/>
      <c r="T10" s="72"/>
    </row>
    <row r="11" spans="1:60" s="73" customFormat="1" ht="30" customHeight="1" x14ac:dyDescent="0.25">
      <c r="A11" s="67"/>
      <c r="B11" s="68"/>
      <c r="C11" s="69"/>
      <c r="D11" s="70"/>
      <c r="E11" s="71"/>
      <c r="F11" s="71"/>
      <c r="G11" s="71"/>
      <c r="H11" s="71"/>
      <c r="I11" s="71"/>
      <c r="J11" s="71"/>
      <c r="K11" s="71"/>
      <c r="L11" s="71"/>
      <c r="M11" s="71"/>
      <c r="N11" s="74"/>
      <c r="O11" s="74"/>
      <c r="P11" s="75"/>
      <c r="Q11" s="76"/>
      <c r="R11" s="72"/>
      <c r="S11" s="45"/>
      <c r="T11" s="72"/>
    </row>
    <row r="12" spans="1:60" s="73" customFormat="1" ht="30" customHeight="1" x14ac:dyDescent="0.25">
      <c r="A12" s="67"/>
      <c r="B12" s="68"/>
      <c r="C12" s="69"/>
      <c r="D12" s="70"/>
      <c r="E12" s="71"/>
      <c r="F12" s="71"/>
      <c r="G12" s="71"/>
      <c r="H12" s="71"/>
      <c r="I12" s="71"/>
      <c r="J12" s="71"/>
      <c r="K12" s="71"/>
      <c r="L12" s="71"/>
      <c r="M12" s="71"/>
      <c r="N12" s="74"/>
      <c r="O12" s="74"/>
      <c r="P12" s="75"/>
      <c r="Q12" s="76"/>
      <c r="R12" s="72"/>
      <c r="S12" s="45"/>
      <c r="T12" s="72"/>
    </row>
    <row r="13" spans="1:60" ht="30" customHeight="1" thickBot="1" x14ac:dyDescent="0.3">
      <c r="A13" s="29"/>
      <c r="B13" s="44"/>
      <c r="C13" s="41"/>
      <c r="D13" s="42"/>
      <c r="E13" s="43"/>
      <c r="F13" s="43"/>
      <c r="G13" s="43"/>
      <c r="H13" s="43"/>
      <c r="I13" s="43"/>
      <c r="J13" s="43"/>
      <c r="K13" s="43"/>
      <c r="L13" s="43"/>
      <c r="M13" s="43"/>
      <c r="N13" s="33"/>
      <c r="O13" s="33"/>
      <c r="P13" s="35"/>
      <c r="Q13" s="40"/>
      <c r="R13" s="37"/>
      <c r="S13" s="45"/>
      <c r="T13" s="37"/>
    </row>
    <row r="14" spans="1:60" ht="30" customHeight="1" x14ac:dyDescent="0.25">
      <c r="A14" s="46"/>
      <c r="B14" s="47"/>
      <c r="C14" s="48"/>
      <c r="D14" s="49"/>
      <c r="E14" s="50"/>
      <c r="F14" s="50"/>
      <c r="G14" s="50"/>
      <c r="H14" s="50"/>
      <c r="I14" s="50"/>
      <c r="J14" s="51">
        <f t="shared" ref="J14:P14" si="0">SUM(J8:J13)</f>
        <v>2855.6</v>
      </c>
      <c r="K14" s="51">
        <f t="shared" si="0"/>
        <v>12100</v>
      </c>
      <c r="L14" s="51">
        <f t="shared" si="0"/>
        <v>0</v>
      </c>
      <c r="M14" s="51">
        <f t="shared" si="0"/>
        <v>43560</v>
      </c>
      <c r="N14" s="51">
        <f t="shared" si="0"/>
        <v>0</v>
      </c>
      <c r="O14" s="51">
        <f t="shared" si="0"/>
        <v>55000</v>
      </c>
      <c r="P14" s="51">
        <f t="shared" si="0"/>
        <v>172044.4</v>
      </c>
      <c r="Q14" s="52"/>
      <c r="R14" s="51">
        <f>SUM(R8:R13)</f>
        <v>155980</v>
      </c>
      <c r="S14" s="53" t="s">
        <v>5</v>
      </c>
      <c r="T14" s="51">
        <f>SUM(T8:T13)</f>
        <v>16064.399999999994</v>
      </c>
    </row>
    <row r="15" spans="1:60" ht="30" customHeight="1" thickBot="1" x14ac:dyDescent="0.3">
      <c r="A15" s="9"/>
      <c r="B15" s="10"/>
      <c r="C15" s="11"/>
      <c r="D15" s="12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5"/>
      <c r="Q15" s="16"/>
      <c r="R15" s="54">
        <f>P14-R14</f>
        <v>16064.399999999994</v>
      </c>
      <c r="S15" s="55" t="s">
        <v>6</v>
      </c>
      <c r="T15" s="54"/>
    </row>
    <row r="16" spans="1:60" ht="30" customHeight="1" thickBot="1" x14ac:dyDescent="0.3">
      <c r="A16" s="56"/>
      <c r="B16" s="57"/>
      <c r="C16" s="58"/>
      <c r="D16" s="59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60"/>
      <c r="R16" s="57"/>
      <c r="S16" s="57"/>
      <c r="T16" s="57"/>
    </row>
    <row r="17" spans="4:20" ht="30" customHeight="1" x14ac:dyDescent="0.25">
      <c r="M17" s="89" t="s">
        <v>12</v>
      </c>
      <c r="N17" s="89"/>
      <c r="O17" s="89"/>
      <c r="P17" s="89"/>
      <c r="R17" s="62"/>
      <c r="T17" s="62"/>
    </row>
    <row r="18" spans="4:20" ht="30" customHeight="1" thickBot="1" x14ac:dyDescent="0.3">
      <c r="M18" s="90">
        <v>45608</v>
      </c>
      <c r="N18" s="91"/>
      <c r="O18" s="91"/>
      <c r="P18" s="91"/>
    </row>
    <row r="19" spans="4:20" ht="30" customHeight="1" x14ac:dyDescent="0.25">
      <c r="G19" s="4"/>
      <c r="M19" s="92" t="s">
        <v>7</v>
      </c>
      <c r="N19" s="92"/>
      <c r="O19" s="93">
        <f>K14</f>
        <v>12100</v>
      </c>
      <c r="P19" s="93"/>
    </row>
    <row r="20" spans="4:20" ht="30" customHeight="1" x14ac:dyDescent="0.25">
      <c r="D20" s="5"/>
      <c r="F20"/>
      <c r="H20" s="3"/>
      <c r="I20" s="3"/>
      <c r="M20" s="63" t="s">
        <v>8</v>
      </c>
      <c r="N20" s="63"/>
      <c r="O20" s="94">
        <f>R15</f>
        <v>16064.399999999994</v>
      </c>
      <c r="P20" s="94"/>
    </row>
    <row r="21" spans="4:20" ht="30" customHeight="1" x14ac:dyDescent="0.25">
      <c r="D21" s="5"/>
      <c r="F21"/>
      <c r="H21" s="3"/>
      <c r="I21" s="3"/>
      <c r="M21" s="95" t="s">
        <v>11</v>
      </c>
      <c r="N21" s="95"/>
      <c r="O21" s="94">
        <f>O14+N14</f>
        <v>55000</v>
      </c>
      <c r="P21" s="94"/>
    </row>
    <row r="22" spans="4:20" ht="30" customHeight="1" thickBot="1" x14ac:dyDescent="0.3">
      <c r="F22"/>
      <c r="H22" s="3"/>
      <c r="I22" s="3"/>
      <c r="M22" s="96" t="s">
        <v>9</v>
      </c>
      <c r="N22" s="96"/>
      <c r="O22" s="97" t="s">
        <v>16</v>
      </c>
      <c r="P22" s="97"/>
    </row>
    <row r="23" spans="4:20" ht="30" customHeight="1" x14ac:dyDescent="0.25">
      <c r="F23"/>
      <c r="H23" s="3"/>
      <c r="I23" s="3" t="s">
        <v>10</v>
      </c>
    </row>
    <row r="24" spans="4:20" ht="30" customHeight="1" x14ac:dyDescent="0.25">
      <c r="F24" t="s">
        <v>4</v>
      </c>
      <c r="H24" s="3"/>
      <c r="I24" s="3"/>
    </row>
    <row r="25" spans="4:20" ht="30" customHeight="1" x14ac:dyDescent="0.25">
      <c r="E25"/>
      <c r="F25"/>
      <c r="G25"/>
      <c r="H25"/>
      <c r="I25" s="3"/>
    </row>
    <row r="26" spans="4:20" ht="30" customHeight="1" x14ac:dyDescent="0.25">
      <c r="E26"/>
      <c r="F26"/>
      <c r="H26" s="3"/>
      <c r="I26" s="3"/>
    </row>
    <row r="27" spans="4:20" ht="30" customHeight="1" x14ac:dyDescent="0.25">
      <c r="E27"/>
      <c r="F27"/>
      <c r="H27" s="3"/>
      <c r="I27" s="3"/>
    </row>
    <row r="28" spans="4:20" ht="30" customHeight="1" x14ac:dyDescent="0.25">
      <c r="F28"/>
      <c r="H28" s="3"/>
      <c r="I28" s="3"/>
    </row>
    <row r="29" spans="4:20" ht="30" customHeight="1" x14ac:dyDescent="0.25">
      <c r="F29"/>
      <c r="H29" s="3"/>
      <c r="I29" s="3"/>
    </row>
    <row r="30" spans="4:20" ht="30" customHeight="1" x14ac:dyDescent="0.25">
      <c r="F30"/>
      <c r="H30" s="3"/>
      <c r="I30" s="3"/>
    </row>
    <row r="31" spans="4:20" ht="30" customHeight="1" x14ac:dyDescent="0.25">
      <c r="F31"/>
      <c r="H31" s="3"/>
      <c r="I31" s="3"/>
    </row>
    <row r="32" spans="4:20" ht="30" customHeight="1" x14ac:dyDescent="0.25">
      <c r="F32" t="s">
        <v>4</v>
      </c>
      <c r="H32" s="3"/>
      <c r="I32" s="3"/>
    </row>
    <row r="33" spans="5:11" ht="30" customHeight="1" x14ac:dyDescent="0.25">
      <c r="E33"/>
      <c r="F33"/>
      <c r="H33" s="3"/>
      <c r="I33" s="3"/>
    </row>
    <row r="34" spans="5:11" ht="30" customHeight="1" x14ac:dyDescent="0.25">
      <c r="E34"/>
      <c r="F34"/>
      <c r="H34" s="3"/>
      <c r="I34" s="3"/>
    </row>
    <row r="35" spans="5:11" ht="30" customHeight="1" x14ac:dyDescent="0.25">
      <c r="E35"/>
      <c r="F35"/>
      <c r="G35"/>
      <c r="H35" s="3"/>
      <c r="I35" s="3"/>
    </row>
    <row r="36" spans="5:11" ht="30" customHeight="1" x14ac:dyDescent="0.25">
      <c r="F36"/>
      <c r="H36" s="3"/>
      <c r="I36" s="3"/>
    </row>
    <row r="37" spans="5:11" ht="30" customHeight="1" x14ac:dyDescent="0.25">
      <c r="F37"/>
      <c r="H37" s="3"/>
      <c r="I37" s="3"/>
    </row>
    <row r="38" spans="5:11" ht="30" customHeight="1" x14ac:dyDescent="0.25">
      <c r="F38"/>
      <c r="H38" s="3"/>
      <c r="I38" s="3"/>
    </row>
    <row r="39" spans="5:11" ht="30" customHeight="1" x14ac:dyDescent="0.25">
      <c r="F39"/>
      <c r="H39" s="3"/>
      <c r="I39" s="3"/>
    </row>
    <row r="40" spans="5:11" ht="30" customHeight="1" x14ac:dyDescent="0.25">
      <c r="H40" s="3"/>
      <c r="I40" s="3"/>
    </row>
    <row r="41" spans="5:11" ht="30" customHeight="1" x14ac:dyDescent="0.25">
      <c r="H41" s="3"/>
      <c r="I41" s="3"/>
    </row>
    <row r="42" spans="5:11" ht="30" customHeight="1" x14ac:dyDescent="0.25">
      <c r="H42" s="3"/>
      <c r="I42" s="3"/>
    </row>
    <row r="43" spans="5:11" ht="30" customHeight="1" x14ac:dyDescent="0.25">
      <c r="H43" s="3"/>
      <c r="I43" s="3"/>
    </row>
    <row r="44" spans="5:11" ht="30" customHeight="1" x14ac:dyDescent="0.25">
      <c r="H44" s="3"/>
      <c r="I44" s="3"/>
    </row>
    <row r="47" spans="5:11" ht="30" customHeight="1" x14ac:dyDescent="0.25">
      <c r="F47" s="2"/>
      <c r="G47" s="2"/>
      <c r="H47" s="64"/>
      <c r="I47" s="64"/>
      <c r="J47" s="2"/>
    </row>
    <row r="48" spans="5:11" ht="30" customHeight="1" x14ac:dyDescent="0.25">
      <c r="F48" s="2"/>
      <c r="G48" s="2"/>
      <c r="H48" s="64"/>
      <c r="I48" s="64"/>
      <c r="J48" s="2"/>
      <c r="K48" s="62"/>
    </row>
    <row r="52" spans="6:11" ht="30" customHeight="1" x14ac:dyDescent="0.25">
      <c r="F52" s="88"/>
      <c r="G52" s="88"/>
      <c r="H52" s="88"/>
      <c r="I52" s="88"/>
      <c r="J52" s="88"/>
      <c r="K52" s="88"/>
    </row>
  </sheetData>
  <mergeCells count="10">
    <mergeCell ref="F52:K52"/>
    <mergeCell ref="M17:P17"/>
    <mergeCell ref="M18:P18"/>
    <mergeCell ref="M19:N19"/>
    <mergeCell ref="O19:P19"/>
    <mergeCell ref="O20:P20"/>
    <mergeCell ref="M21:N21"/>
    <mergeCell ref="O21:P21"/>
    <mergeCell ref="M22:N22"/>
    <mergeCell ref="O22:P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ADMIN</cp:lastModifiedBy>
  <dcterms:created xsi:type="dcterms:W3CDTF">2024-06-21T12:08:00Z</dcterms:created>
  <dcterms:modified xsi:type="dcterms:W3CDTF">2025-06-05T09:01:46Z</dcterms:modified>
</cp:coreProperties>
</file>