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0D213E65-A9FF-41E5-AEFC-B1B5BFDD32CB}" xr6:coauthVersionLast="47" xr6:coauthVersionMax="47" xr10:uidLastSave="{00000000-0000-0000-0000-000000000000}"/>
  <bookViews>
    <workbookView xWindow="0" yWindow="1704" windowWidth="23040" windowHeight="11256" activeTab="1" xr2:uid="{00000000-000D-0000-FFFF-FFFF00000000}"/>
  </bookViews>
  <sheets>
    <sheet name="60500" sheetId="1" r:id="rId1"/>
    <sheet name="606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6" i="1" l="1"/>
  <c r="G80" i="2" l="1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 l="1"/>
  <c r="G62" i="2"/>
  <c r="G61" i="2"/>
  <c r="G60" i="2"/>
  <c r="G59" i="2"/>
  <c r="G58" i="2"/>
  <c r="E104" i="2" l="1"/>
  <c r="I53" i="1"/>
  <c r="E53" i="1" l="1"/>
  <c r="I96" i="2"/>
  <c r="G51" i="2" l="1"/>
  <c r="G52" i="2"/>
  <c r="E49" i="2"/>
  <c r="G49" i="2" s="1"/>
  <c r="E50" i="2"/>
  <c r="G50" i="2" s="1"/>
  <c r="E47" i="2"/>
  <c r="G47" i="2" s="1"/>
  <c r="E46" i="2"/>
  <c r="G46" i="2" s="1"/>
  <c r="E20" i="2"/>
  <c r="G9" i="2"/>
  <c r="G10" i="2"/>
  <c r="G11" i="2"/>
  <c r="G12" i="2"/>
  <c r="G13" i="2"/>
  <c r="G14" i="2"/>
  <c r="G15" i="2"/>
  <c r="G16" i="2"/>
  <c r="G17" i="2"/>
  <c r="G18" i="2"/>
  <c r="G19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8" i="2"/>
  <c r="G54" i="2"/>
  <c r="G53" i="2"/>
  <c r="G55" i="2"/>
  <c r="G56" i="2"/>
  <c r="G57" i="2"/>
  <c r="G8" i="2"/>
  <c r="G7" i="2"/>
  <c r="E96" i="2" l="1"/>
  <c r="G20" i="2"/>
  <c r="G96" i="2" s="1"/>
  <c r="I97" i="2" s="1"/>
  <c r="G31" i="1" l="1"/>
  <c r="G19" i="1" l="1"/>
  <c r="G20" i="1"/>
  <c r="G21" i="1"/>
  <c r="G22" i="1"/>
  <c r="G24" i="1"/>
  <c r="G25" i="1"/>
  <c r="G23" i="1"/>
  <c r="G26" i="1"/>
  <c r="G27" i="1"/>
  <c r="G28" i="1"/>
  <c r="G29" i="1"/>
  <c r="G30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T7" i="1"/>
  <c r="T8" i="1"/>
  <c r="G15" i="1"/>
  <c r="G9" i="1"/>
  <c r="G16" i="1"/>
  <c r="G7" i="1"/>
  <c r="G11" i="1"/>
  <c r="G12" i="1"/>
  <c r="G14" i="1"/>
  <c r="G18" i="1"/>
  <c r="G17" i="1"/>
  <c r="G10" i="1"/>
  <c r="G13" i="1"/>
  <c r="G8" i="1"/>
  <c r="T9" i="1" l="1"/>
  <c r="T10" i="1" s="1"/>
  <c r="T11" i="1" s="1"/>
  <c r="G53" i="1"/>
  <c r="I54" i="1" s="1"/>
</calcChain>
</file>

<file path=xl/sharedStrings.xml><?xml version="1.0" encoding="utf-8"?>
<sst xmlns="http://schemas.openxmlformats.org/spreadsheetml/2006/main" count="187" uniqueCount="95">
  <si>
    <t>Qty</t>
  </si>
  <si>
    <t>Rate</t>
  </si>
  <si>
    <t>40 mm</t>
  </si>
  <si>
    <t>Amount</t>
  </si>
  <si>
    <t>20 mm</t>
  </si>
  <si>
    <t>Aggregate</t>
  </si>
  <si>
    <t>Coarse Sand</t>
  </si>
  <si>
    <t xml:space="preserve"> </t>
  </si>
  <si>
    <t>MT</t>
  </si>
  <si>
    <t>GST</t>
  </si>
  <si>
    <t>Total</t>
  </si>
  <si>
    <t>Total Amount</t>
  </si>
  <si>
    <t>11-12-2023 NEFT/AXISP00451509781/RIUP23/3656/LALA DHARM BUILDIN/UBIN0911526 576459.0</t>
  </si>
  <si>
    <t>16-01-2024 NEFT/AXISP00462907345/RIUP23/4272/LALA DHARM BUILDIN/UBIN0911526 510634.00</t>
  </si>
  <si>
    <t>UTR</t>
  </si>
  <si>
    <t>13-02-2024 NEFT/AXISP00471059299/RIUP23/4676/LALA DHARM BUILDIN/UBIN0911526 ₹ 2,00,000.00</t>
  </si>
  <si>
    <t>11-12-2023 NEFT/AXISP00451739042/RIUP23/3695/RATAN SINGH BUILDI/HDFC0004496 50000.00</t>
  </si>
  <si>
    <t>22-12-2023 NEFT/AXISP00454808617/RIUP23/3899/RATAN SINGH BUILDI/HDFC0004496 150000.00</t>
  </si>
  <si>
    <t>30-12-2023 NEFT/AXISP00457522247/RIUP23/4038/RATAN SINGH BUILDI/HDFC0004496 100000.00</t>
  </si>
  <si>
    <t>17-02-2024 NEFT/AXISP00472257170/RIUP23/4639/RATAN SINGH BUILDI/HDFC0004496 ₹ 37,815.00</t>
  </si>
  <si>
    <t>BALANCE PAYABLE</t>
  </si>
  <si>
    <t>TOTAL PAID</t>
  </si>
  <si>
    <t>NO further PO DONE</t>
  </si>
  <si>
    <t>NO PO DONE</t>
  </si>
  <si>
    <t>08-02-2024 NEFT/AXISP00469752254/RIUP23/4628/LALA DHARM BUILDIN/UBIN0911526 200000.00</t>
  </si>
  <si>
    <t>S S Infrasturcture</t>
  </si>
  <si>
    <t xml:space="preserve">Sorya Pratam Singh </t>
  </si>
  <si>
    <t>Agg + Sand</t>
  </si>
  <si>
    <t>No</t>
  </si>
  <si>
    <t>Yes</t>
  </si>
  <si>
    <t>Debit</t>
  </si>
  <si>
    <t xml:space="preserve">Name of Sub ctr </t>
  </si>
  <si>
    <t>Rinku Dubey  - Labour</t>
  </si>
  <si>
    <t>Total Issued</t>
  </si>
  <si>
    <t xml:space="preserve">Balance </t>
  </si>
  <si>
    <t>23-02-2024 NEFT/AXISP00473671435/RIUP23/4831/RATAN SINGH BUILDI/HDFC0004496 ₹ 1,04,752.00</t>
  </si>
  <si>
    <t>23-02-2024 NEFT/AXISP00473725240/RIUP23/4832/LALA DHARM BUILDIN/UBIN0911526 ₹ 2,50,000.00</t>
  </si>
  <si>
    <t>12-03-2024 NEFT/AXISP00480235313/RIUP23/5096/LALA DHARM BUILDIN/UBIN0911526 100000.00</t>
  </si>
  <si>
    <t>22-03-2024 NEFT/AXISP00483444837/RIUP23/5258/RATAN SINGH BUILDI/HDFC0004496 70000.00</t>
  </si>
  <si>
    <t>10-07-2024 NEFT/AXISP00517515317/RIUP24/0906/RATAN SINGH BUILDI/HDFC0004496 104354.00</t>
  </si>
  <si>
    <t>10-07-2024 NEFT/AXISP00517515318/RIUP24/0905/RATAN SINGH BUILDI/HDFC0004496 5168.00</t>
  </si>
  <si>
    <t>PMC_No</t>
  </si>
  <si>
    <t>Invoice_Details</t>
  </si>
  <si>
    <t>Invoice_Date</t>
  </si>
  <si>
    <t>Total_Amount</t>
  </si>
  <si>
    <t>Invoice_No</t>
  </si>
  <si>
    <t>Ratan Singh Building Material</t>
  </si>
  <si>
    <t>Subcontractor:</t>
  </si>
  <si>
    <t>State:</t>
  </si>
  <si>
    <t>Uttar Pradesh</t>
  </si>
  <si>
    <t>District:</t>
  </si>
  <si>
    <t>Block:</t>
  </si>
  <si>
    <t>Shamli</t>
  </si>
  <si>
    <t>LALA DHARAM Building Material</t>
  </si>
  <si>
    <t>Kadargarh village 40 mm aggregate work</t>
  </si>
  <si>
    <t>Kadargarh village  20 mm aggregate work</t>
  </si>
  <si>
    <t>Kadargarh village Coarse Sand  work</t>
  </si>
  <si>
    <t>Kadargarh village 20 mm aggregate &amp; Coarse sand work</t>
  </si>
  <si>
    <t>Kadargarh village  20 mm aggregate &amp; Coarse sand work</t>
  </si>
  <si>
    <t>Ahamadpur village 20 mm aggregate &amp; Coarse sand work</t>
  </si>
  <si>
    <t>Ahamadpur village 40 mm aggregate work</t>
  </si>
  <si>
    <t>Kadargarh village 20 mm aggregate work</t>
  </si>
  <si>
    <t>Kadargarh village 40 mm aggregate &amp; Coarse sand work</t>
  </si>
  <si>
    <t xml:space="preserve"> Ahamadpur village 20 mm  work</t>
  </si>
  <si>
    <t>Kadargarh village Coarse Sand work</t>
  </si>
  <si>
    <t>Kadargarh village  Coarse Sand work</t>
  </si>
  <si>
    <t>Ahamadpur village 20 mm aggregate work</t>
  </si>
  <si>
    <t>Ahamadpur village Coarse Sand work</t>
  </si>
  <si>
    <t>Rohana Khurd, Mundpur, Behari village 40 mm work</t>
  </si>
  <si>
    <t>Rohana Khurd, Mundpur, Behari village  20 mm work</t>
  </si>
  <si>
    <t>Rohana Khurd, Mundpur, Behari village 20 mm Rodi work</t>
  </si>
  <si>
    <t>Rohana Khurd, Mundpur, Behari village Coarse sand work</t>
  </si>
  <si>
    <t>Sikhreda village Coarse sand work</t>
  </si>
  <si>
    <t>Lakhan village Coarse sand work</t>
  </si>
  <si>
    <t>Behari village Coarse sand work</t>
  </si>
  <si>
    <t>Sikhreda village 20 mm work</t>
  </si>
  <si>
    <t>Lakhan village 40 mm work</t>
  </si>
  <si>
    <t>Lakhan village 20 mm work</t>
  </si>
  <si>
    <t>Behari village 20 mm Rodi work</t>
  </si>
  <si>
    <t>Haidernagar village Coarse sand work</t>
  </si>
  <si>
    <t>Haidernagar village 20 mm work</t>
  </si>
  <si>
    <t>Haidernagar village 40 mm work</t>
  </si>
  <si>
    <t>Nanheri village 20 mm work</t>
  </si>
  <si>
    <t>Nanheri village Stone dust work</t>
  </si>
  <si>
    <t>Nanheri village Dust work</t>
  </si>
  <si>
    <t xml:space="preserve"> Haidernagar village 20mm work</t>
  </si>
  <si>
    <t>Lakhan village  20 mm work</t>
  </si>
  <si>
    <t>Anti village 20 mm work</t>
  </si>
  <si>
    <t>Kasauli village 20 mm work</t>
  </si>
  <si>
    <t>Mohamadpur Madan village Coarse sand work</t>
  </si>
  <si>
    <t>Mohamadpur Madan village 20 mm work</t>
  </si>
  <si>
    <t>Kasauli village Coarse sand work</t>
  </si>
  <si>
    <t>Nagla Pithora village 20 mm work</t>
  </si>
  <si>
    <t>Nagla Pithora village Coarse sand work</t>
  </si>
  <si>
    <t>Kutbi village 40 mm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</si>
</sst>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[$-409]d\-mmm\-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0">
    <xf numFmtId="0" fontId="0" fillId="0" borderId="0" xfId="0"/>
    <xf numFmtId="164" fontId="0" fillId="0" borderId="0" xfId="1" applyFont="1"/>
    <xf numFmtId="0" fontId="0" fillId="0" borderId="1" xfId="0" applyBorder="1"/>
    <xf numFmtId="164" fontId="0" fillId="0" borderId="1" xfId="1" applyFont="1" applyBorder="1"/>
    <xf numFmtId="0" fontId="0" fillId="2" borderId="1" xfId="0" applyFill="1" applyBorder="1"/>
    <xf numFmtId="164" fontId="0" fillId="2" borderId="1" xfId="1" applyFont="1" applyFill="1" applyBorder="1"/>
    <xf numFmtId="9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2" borderId="11" xfId="0" applyFill="1" applyBorder="1"/>
    <xf numFmtId="164" fontId="0" fillId="0" borderId="11" xfId="1" applyFont="1" applyBorder="1"/>
    <xf numFmtId="0" fontId="0" fillId="2" borderId="8" xfId="0" applyFill="1" applyBorder="1"/>
    <xf numFmtId="164" fontId="0" fillId="2" borderId="8" xfId="1" applyFont="1" applyFill="1" applyBorder="1"/>
    <xf numFmtId="164" fontId="0" fillId="0" borderId="3" xfId="1" applyFont="1" applyBorder="1"/>
    <xf numFmtId="164" fontId="0" fillId="0" borderId="8" xfId="1" applyFont="1" applyBorder="1"/>
    <xf numFmtId="164" fontId="2" fillId="0" borderId="2" xfId="1" applyFont="1" applyBorder="1"/>
    <xf numFmtId="0" fontId="2" fillId="0" borderId="4" xfId="0" applyFont="1" applyBorder="1"/>
    <xf numFmtId="164" fontId="0" fillId="0" borderId="7" xfId="1" applyFont="1" applyBorder="1"/>
    <xf numFmtId="164" fontId="0" fillId="2" borderId="11" xfId="1" applyFont="1" applyFill="1" applyBorder="1"/>
    <xf numFmtId="164" fontId="0" fillId="0" borderId="4" xfId="1" applyFont="1" applyBorder="1"/>
    <xf numFmtId="164" fontId="0" fillId="0" borderId="9" xfId="1" applyFont="1" applyBorder="1"/>
    <xf numFmtId="164" fontId="0" fillId="2" borderId="12" xfId="1" applyFont="1" applyFill="1" applyBorder="1"/>
    <xf numFmtId="164" fontId="0" fillId="2" borderId="6" xfId="1" applyFont="1" applyFill="1" applyBorder="1"/>
    <xf numFmtId="164" fontId="0" fillId="2" borderId="9" xfId="1" applyFont="1" applyFill="1" applyBorder="1"/>
    <xf numFmtId="164" fontId="0" fillId="0" borderId="6" xfId="1" applyFont="1" applyBorder="1"/>
    <xf numFmtId="164" fontId="2" fillId="0" borderId="3" xfId="1" applyFont="1" applyBorder="1"/>
    <xf numFmtId="164" fontId="2" fillId="0" borderId="4" xfId="1" applyFont="1" applyBorder="1"/>
    <xf numFmtId="164" fontId="0" fillId="0" borderId="12" xfId="1" applyFont="1" applyBorder="1"/>
    <xf numFmtId="164" fontId="0" fillId="0" borderId="14" xfId="1" applyFont="1" applyBorder="1"/>
    <xf numFmtId="164" fontId="2" fillId="0" borderId="15" xfId="1" applyFont="1" applyBorder="1"/>
    <xf numFmtId="164" fontId="0" fillId="0" borderId="2" xfId="1" applyFont="1" applyBorder="1"/>
    <xf numFmtId="164" fontId="0" fillId="0" borderId="5" xfId="1" applyFont="1" applyBorder="1"/>
    <xf numFmtId="0" fontId="0" fillId="0" borderId="17" xfId="0" applyBorder="1"/>
    <xf numFmtId="164" fontId="0" fillId="0" borderId="17" xfId="1" applyFont="1" applyBorder="1"/>
    <xf numFmtId="164" fontId="0" fillId="0" borderId="16" xfId="1" applyFont="1" applyBorder="1"/>
    <xf numFmtId="0" fontId="0" fillId="0" borderId="18" xfId="0" applyBorder="1"/>
    <xf numFmtId="164" fontId="0" fillId="2" borderId="17" xfId="1" applyFont="1" applyFill="1" applyBorder="1"/>
    <xf numFmtId="0" fontId="2" fillId="0" borderId="14" xfId="0" applyFont="1" applyBorder="1"/>
    <xf numFmtId="164" fontId="2" fillId="2" borderId="15" xfId="1" applyFont="1" applyFill="1" applyBorder="1"/>
    <xf numFmtId="164" fontId="2" fillId="0" borderId="14" xfId="1" applyFont="1" applyBorder="1"/>
    <xf numFmtId="164" fontId="2" fillId="0" borderId="7" xfId="1" applyFont="1" applyBorder="1"/>
    <xf numFmtId="0" fontId="2" fillId="0" borderId="9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" fillId="0" borderId="0" xfId="0" applyFont="1"/>
    <xf numFmtId="0" fontId="5" fillId="0" borderId="0" xfId="0" applyFont="1"/>
    <xf numFmtId="164" fontId="0" fillId="0" borderId="15" xfId="1" applyFont="1" applyBorder="1"/>
    <xf numFmtId="0" fontId="0" fillId="0" borderId="16" xfId="0" applyBorder="1"/>
    <xf numFmtId="164" fontId="0" fillId="0" borderId="18" xfId="1" applyFont="1" applyBorder="1"/>
    <xf numFmtId="0" fontId="2" fillId="0" borderId="13" xfId="0" applyFont="1" applyBorder="1"/>
    <xf numFmtId="0" fontId="4" fillId="0" borderId="13" xfId="0" applyFont="1" applyBorder="1"/>
    <xf numFmtId="0" fontId="4" fillId="0" borderId="14" xfId="0" applyFont="1" applyBorder="1"/>
    <xf numFmtId="164" fontId="4" fillId="0" borderId="15" xfId="1" applyFont="1" applyBorder="1"/>
    <xf numFmtId="164" fontId="0" fillId="0" borderId="10" xfId="1" applyFont="1" applyBorder="1"/>
    <xf numFmtId="0" fontId="2" fillId="2" borderId="1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/>
    </xf>
    <xf numFmtId="165" fontId="0" fillId="0" borderId="0" xfId="0" applyNumberFormat="1"/>
    <xf numFmtId="165" fontId="2" fillId="2" borderId="19" xfId="0" applyNumberFormat="1" applyFont="1" applyFill="1" applyBorder="1" applyAlignment="1">
      <alignment horizontal="center" vertical="center"/>
    </xf>
    <xf numFmtId="165" fontId="0" fillId="0" borderId="8" xfId="0" applyNumberFormat="1" applyBorder="1"/>
    <xf numFmtId="165" fontId="0" fillId="0" borderId="11" xfId="0" applyNumberFormat="1" applyBorder="1"/>
    <xf numFmtId="165" fontId="0" fillId="0" borderId="1" xfId="0" applyNumberFormat="1" applyBorder="1"/>
    <xf numFmtId="165" fontId="0" fillId="0" borderId="17" xfId="0" applyNumberFormat="1" applyBorder="1"/>
    <xf numFmtId="165" fontId="2" fillId="0" borderId="14" xfId="0" applyNumberFormat="1" applyFont="1" applyBorder="1"/>
    <xf numFmtId="0" fontId="0" fillId="0" borderId="7" xfId="0" applyBorder="1" applyAlignment="1">
      <alignment horizontal="left"/>
    </xf>
    <xf numFmtId="164" fontId="3" fillId="0" borderId="2" xfId="1" applyFont="1" applyBorder="1" applyAlignment="1">
      <alignment vertical="center"/>
    </xf>
    <xf numFmtId="164" fontId="3" fillId="0" borderId="5" xfId="1" applyFont="1" applyBorder="1" applyAlignment="1">
      <alignment vertical="center"/>
    </xf>
    <xf numFmtId="164" fontId="3" fillId="0" borderId="7" xfId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164" fontId="0" fillId="0" borderId="2" xfId="1" applyFont="1" applyBorder="1" applyAlignment="1">
      <alignment vertical="center"/>
    </xf>
    <xf numFmtId="164" fontId="0" fillId="0" borderId="5" xfId="1" applyFont="1" applyBorder="1" applyAlignment="1">
      <alignment vertical="center"/>
    </xf>
    <xf numFmtId="164" fontId="0" fillId="0" borderId="7" xfId="1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9" xfId="0" applyBorder="1" applyAlignment="1">
      <alignment vertical="center"/>
    </xf>
    <xf numFmtId="165" fontId="0" fillId="2" borderId="11" xfId="0" applyNumberFormat="1" applyFill="1" applyBorder="1"/>
    <xf numFmtId="165" fontId="0" fillId="2" borderId="1" xfId="0" applyNumberFormat="1" applyFill="1" applyBorder="1"/>
    <xf numFmtId="165" fontId="0" fillId="2" borderId="8" xfId="0" applyNumberFormat="1" applyFill="1" applyBorder="1"/>
    <xf numFmtId="165" fontId="0" fillId="0" borderId="3" xfId="0" applyNumberFormat="1" applyBorder="1"/>
    <xf numFmtId="165" fontId="0" fillId="0" borderId="14" xfId="0" applyNumberFormat="1" applyBorder="1"/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"/>
  <sheetViews>
    <sheetView topLeftCell="A30" zoomScale="85" zoomScaleNormal="85" zoomScaleSheetLayoutView="100" workbookViewId="0">
      <selection activeCell="B43" sqref="B43"/>
    </sheetView>
  </sheetViews>
  <sheetFormatPr defaultRowHeight="14.4" x14ac:dyDescent="0.3"/>
  <cols>
    <col min="1" max="1" width="10.88671875" style="53" customWidth="1"/>
    <col min="2" max="2" width="29.77734375" customWidth="1"/>
    <col min="3" max="3" width="24.5546875" style="81" customWidth="1"/>
    <col min="4" max="4" width="18.77734375" style="53" customWidth="1"/>
    <col min="5" max="5" width="11.77734375" style="1" customWidth="1"/>
    <col min="6" max="6" width="10.109375" style="1" customWidth="1"/>
    <col min="7" max="7" width="12.5546875" style="1" bestFit="1" customWidth="1"/>
    <col min="9" max="9" width="13.109375" style="1" bestFit="1" customWidth="1"/>
    <col min="10" max="10" width="92.6640625" customWidth="1"/>
    <col min="14" max="14" width="10.44140625" bestFit="1" customWidth="1"/>
    <col min="15" max="15" width="11.6640625" bestFit="1" customWidth="1"/>
  </cols>
  <sheetData>
    <row r="1" spans="1:20" ht="24.9" customHeight="1" thickBot="1" x14ac:dyDescent="0.35">
      <c r="A1" s="52" t="s">
        <v>47</v>
      </c>
      <c r="B1" s="88" t="s">
        <v>53</v>
      </c>
      <c r="C1"/>
      <c r="D1"/>
      <c r="E1"/>
      <c r="F1"/>
      <c r="G1"/>
      <c r="I1"/>
    </row>
    <row r="2" spans="1:20" ht="24.9" customHeight="1" x14ac:dyDescent="0.3">
      <c r="A2" s="52" t="s">
        <v>48</v>
      </c>
      <c r="B2" t="s">
        <v>49</v>
      </c>
      <c r="C2"/>
      <c r="D2"/>
      <c r="E2"/>
      <c r="F2"/>
      <c r="G2"/>
      <c r="I2"/>
    </row>
    <row r="3" spans="1:20" ht="24.9" customHeight="1" x14ac:dyDescent="0.3">
      <c r="A3" s="52" t="s">
        <v>50</v>
      </c>
      <c r="B3" s="52" t="s">
        <v>52</v>
      </c>
      <c r="C3"/>
      <c r="D3"/>
      <c r="E3"/>
      <c r="F3"/>
      <c r="G3"/>
      <c r="I3"/>
    </row>
    <row r="4" spans="1:20" ht="24.9" customHeight="1" thickBot="1" x14ac:dyDescent="0.35">
      <c r="A4" s="52" t="s">
        <v>51</v>
      </c>
      <c r="B4" s="52" t="s">
        <v>52</v>
      </c>
      <c r="C4"/>
      <c r="D4"/>
      <c r="E4"/>
      <c r="F4"/>
      <c r="G4"/>
      <c r="I4"/>
    </row>
    <row r="5" spans="1:20" ht="28.8" x14ac:dyDescent="0.35">
      <c r="A5" s="62" t="s">
        <v>41</v>
      </c>
      <c r="B5" s="79" t="s">
        <v>42</v>
      </c>
      <c r="C5" s="82" t="s">
        <v>43</v>
      </c>
      <c r="D5" s="80" t="s">
        <v>45</v>
      </c>
      <c r="E5" s="35" t="s">
        <v>0</v>
      </c>
      <c r="F5" s="35" t="s">
        <v>1</v>
      </c>
      <c r="G5" s="36" t="s">
        <v>3</v>
      </c>
      <c r="I5" s="79" t="s">
        <v>44</v>
      </c>
      <c r="J5" s="79" t="s">
        <v>14</v>
      </c>
      <c r="L5" s="70" t="s">
        <v>23</v>
      </c>
    </row>
    <row r="6" spans="1:20" ht="15" thickBot="1" x14ac:dyDescent="0.35">
      <c r="A6" s="63"/>
      <c r="B6" s="13"/>
      <c r="C6" s="83"/>
      <c r="D6" s="54"/>
      <c r="E6" s="24"/>
      <c r="F6" s="24"/>
      <c r="G6" s="30">
        <v>0.05</v>
      </c>
      <c r="I6" s="27"/>
      <c r="J6" s="14"/>
      <c r="L6" s="15">
        <v>1</v>
      </c>
      <c r="M6" s="106">
        <v>25925</v>
      </c>
      <c r="N6" s="109">
        <v>45267</v>
      </c>
      <c r="O6" s="16" t="s">
        <v>5</v>
      </c>
      <c r="P6" s="16" t="s">
        <v>4</v>
      </c>
      <c r="Q6" s="16" t="s">
        <v>8</v>
      </c>
      <c r="R6" s="16">
        <v>200</v>
      </c>
      <c r="S6" s="16">
        <v>950</v>
      </c>
      <c r="T6" s="17">
        <f>R6*S6</f>
        <v>190000</v>
      </c>
    </row>
    <row r="7" spans="1:20" x14ac:dyDescent="0.3">
      <c r="A7" s="64">
        <v>60500</v>
      </c>
      <c r="B7" s="19" t="s">
        <v>68</v>
      </c>
      <c r="C7" s="101">
        <v>45258</v>
      </c>
      <c r="D7" s="55">
        <v>458</v>
      </c>
      <c r="E7" s="28">
        <v>474.85</v>
      </c>
      <c r="F7" s="28">
        <v>95</v>
      </c>
      <c r="G7" s="31">
        <f t="shared" ref="G7:G44" si="0">E7*F7*$G$6+E7*F7</f>
        <v>47366.287499999999</v>
      </c>
      <c r="I7" s="89">
        <v>576459</v>
      </c>
      <c r="J7" s="92" t="s">
        <v>12</v>
      </c>
      <c r="L7" s="10">
        <v>2</v>
      </c>
      <c r="M7" s="107"/>
      <c r="N7" s="107"/>
      <c r="O7" s="2" t="s">
        <v>5</v>
      </c>
      <c r="P7" s="2" t="s">
        <v>2</v>
      </c>
      <c r="Q7" s="2" t="s">
        <v>8</v>
      </c>
      <c r="R7" s="2">
        <v>150</v>
      </c>
      <c r="S7" s="2">
        <v>950</v>
      </c>
      <c r="T7" s="11">
        <f t="shared" ref="T7:T8" si="1">R7*S7</f>
        <v>142500</v>
      </c>
    </row>
    <row r="8" spans="1:20" ht="15" thickBot="1" x14ac:dyDescent="0.35">
      <c r="A8" s="64">
        <v>60500</v>
      </c>
      <c r="B8" s="4" t="s">
        <v>69</v>
      </c>
      <c r="C8" s="102">
        <v>45260</v>
      </c>
      <c r="D8" s="56">
        <v>468</v>
      </c>
      <c r="E8" s="5">
        <v>658.05</v>
      </c>
      <c r="F8" s="5">
        <v>95</v>
      </c>
      <c r="G8" s="32">
        <f t="shared" si="0"/>
        <v>65640.487499999988</v>
      </c>
      <c r="I8" s="90"/>
      <c r="J8" s="93"/>
      <c r="L8" s="12">
        <v>3</v>
      </c>
      <c r="M8" s="108"/>
      <c r="N8" s="108"/>
      <c r="O8" s="13" t="s">
        <v>6</v>
      </c>
      <c r="P8" s="13" t="s">
        <v>7</v>
      </c>
      <c r="Q8" s="13" t="s">
        <v>8</v>
      </c>
      <c r="R8" s="13">
        <v>210</v>
      </c>
      <c r="S8" s="13">
        <v>1080</v>
      </c>
      <c r="T8" s="14">
        <f t="shared" si="1"/>
        <v>226800</v>
      </c>
    </row>
    <row r="9" spans="1:20" x14ac:dyDescent="0.3">
      <c r="A9" s="64">
        <v>60500</v>
      </c>
      <c r="B9" s="4" t="s">
        <v>70</v>
      </c>
      <c r="C9" s="102">
        <v>45260</v>
      </c>
      <c r="D9" s="56">
        <v>466</v>
      </c>
      <c r="E9" s="5">
        <v>793.6</v>
      </c>
      <c r="F9" s="5">
        <v>95</v>
      </c>
      <c r="G9" s="32">
        <f t="shared" si="0"/>
        <v>79161.600000000006</v>
      </c>
      <c r="I9" s="90"/>
      <c r="J9" s="93"/>
      <c r="L9" s="7"/>
      <c r="M9" s="8"/>
      <c r="N9" s="8"/>
      <c r="O9" s="8"/>
      <c r="P9" s="8"/>
      <c r="Q9" s="8"/>
      <c r="R9" s="8" t="s">
        <v>10</v>
      </c>
      <c r="S9" s="8"/>
      <c r="T9" s="9">
        <f>SUM(T6:T8)</f>
        <v>559300</v>
      </c>
    </row>
    <row r="10" spans="1:20" x14ac:dyDescent="0.3">
      <c r="A10" s="64">
        <v>60500</v>
      </c>
      <c r="B10" s="4" t="s">
        <v>68</v>
      </c>
      <c r="C10" s="102">
        <v>45259</v>
      </c>
      <c r="D10" s="56">
        <v>462</v>
      </c>
      <c r="E10" s="5">
        <v>723</v>
      </c>
      <c r="F10" s="5">
        <v>95</v>
      </c>
      <c r="G10" s="32">
        <f t="shared" si="0"/>
        <v>72119.25</v>
      </c>
      <c r="I10" s="90"/>
      <c r="J10" s="93"/>
      <c r="L10" s="10"/>
      <c r="M10" s="2"/>
      <c r="N10" s="2"/>
      <c r="O10" s="2"/>
      <c r="P10" s="2"/>
      <c r="Q10" s="2"/>
      <c r="R10" s="2" t="s">
        <v>9</v>
      </c>
      <c r="S10" s="6">
        <v>0.05</v>
      </c>
      <c r="T10" s="11">
        <f>T9*S10</f>
        <v>27965</v>
      </c>
    </row>
    <row r="11" spans="1:20" ht="15" thickBot="1" x14ac:dyDescent="0.35">
      <c r="A11" s="64">
        <v>60500</v>
      </c>
      <c r="B11" s="4" t="s">
        <v>71</v>
      </c>
      <c r="C11" s="102">
        <v>45258</v>
      </c>
      <c r="D11" s="56">
        <v>457</v>
      </c>
      <c r="E11" s="5">
        <v>574.4</v>
      </c>
      <c r="F11" s="5">
        <v>108</v>
      </c>
      <c r="G11" s="32">
        <f t="shared" si="0"/>
        <v>65136.959999999999</v>
      </c>
      <c r="I11" s="90"/>
      <c r="J11" s="93"/>
      <c r="L11" s="12"/>
      <c r="M11" s="13"/>
      <c r="N11" s="13"/>
      <c r="O11" s="13"/>
      <c r="P11" s="13"/>
      <c r="Q11" s="13"/>
      <c r="R11" s="13" t="s">
        <v>11</v>
      </c>
      <c r="S11" s="13"/>
      <c r="T11" s="14">
        <f>T9+T10</f>
        <v>587265</v>
      </c>
    </row>
    <row r="12" spans="1:20" x14ac:dyDescent="0.3">
      <c r="A12" s="64">
        <v>60500</v>
      </c>
      <c r="B12" s="4" t="s">
        <v>68</v>
      </c>
      <c r="C12" s="102">
        <v>45258</v>
      </c>
      <c r="D12" s="56">
        <v>450</v>
      </c>
      <c r="E12" s="5">
        <v>776</v>
      </c>
      <c r="F12" s="5">
        <v>95</v>
      </c>
      <c r="G12" s="32">
        <f t="shared" si="0"/>
        <v>77406</v>
      </c>
      <c r="I12" s="90"/>
      <c r="J12" s="93"/>
    </row>
    <row r="13" spans="1:20" x14ac:dyDescent="0.3">
      <c r="A13" s="64">
        <v>60500</v>
      </c>
      <c r="B13" s="4" t="s">
        <v>71</v>
      </c>
      <c r="C13" s="102">
        <v>45258</v>
      </c>
      <c r="D13" s="56">
        <v>449</v>
      </c>
      <c r="E13" s="5">
        <v>748</v>
      </c>
      <c r="F13" s="5">
        <v>108</v>
      </c>
      <c r="G13" s="32">
        <f t="shared" si="0"/>
        <v>84823.2</v>
      </c>
      <c r="I13" s="90"/>
      <c r="J13" s="93"/>
    </row>
    <row r="14" spans="1:20" ht="16.2" thickBot="1" x14ac:dyDescent="0.35">
      <c r="A14" s="64">
        <v>60500</v>
      </c>
      <c r="B14" s="21" t="s">
        <v>71</v>
      </c>
      <c r="C14" s="103">
        <v>45260</v>
      </c>
      <c r="D14" s="57">
        <v>467</v>
      </c>
      <c r="E14" s="22">
        <v>747.85</v>
      </c>
      <c r="F14" s="22">
        <v>108</v>
      </c>
      <c r="G14" s="33">
        <f t="shared" si="0"/>
        <v>84806.19</v>
      </c>
      <c r="I14" s="91"/>
      <c r="J14" s="94"/>
      <c r="L14" s="69" t="s">
        <v>22</v>
      </c>
    </row>
    <row r="15" spans="1:20" x14ac:dyDescent="0.3">
      <c r="A15" s="64">
        <v>60500</v>
      </c>
      <c r="B15" s="8" t="s">
        <v>72</v>
      </c>
      <c r="C15" s="104">
        <v>45276</v>
      </c>
      <c r="D15" s="58">
        <v>507</v>
      </c>
      <c r="E15" s="23">
        <v>664.25</v>
      </c>
      <c r="F15" s="23">
        <v>108</v>
      </c>
      <c r="G15" s="29">
        <f t="shared" si="0"/>
        <v>75325.95</v>
      </c>
      <c r="I15" s="95">
        <v>510634</v>
      </c>
      <c r="J15" s="98" t="s">
        <v>13</v>
      </c>
    </row>
    <row r="16" spans="1:20" x14ac:dyDescent="0.3">
      <c r="A16" s="64">
        <v>60500</v>
      </c>
      <c r="B16" s="2" t="s">
        <v>73</v>
      </c>
      <c r="C16" s="85">
        <v>45277</v>
      </c>
      <c r="D16" s="59">
        <v>509</v>
      </c>
      <c r="E16" s="3">
        <v>641.20000000000005</v>
      </c>
      <c r="F16" s="3">
        <v>108</v>
      </c>
      <c r="G16" s="34">
        <f t="shared" si="0"/>
        <v>72712.08</v>
      </c>
      <c r="I16" s="96"/>
      <c r="J16" s="99"/>
    </row>
    <row r="17" spans="1:10" x14ac:dyDescent="0.3">
      <c r="A17" s="64">
        <v>60500</v>
      </c>
      <c r="B17" s="2" t="s">
        <v>74</v>
      </c>
      <c r="C17" s="85">
        <v>45279</v>
      </c>
      <c r="D17" s="59">
        <v>518</v>
      </c>
      <c r="E17" s="3">
        <v>808</v>
      </c>
      <c r="F17" s="3">
        <v>108</v>
      </c>
      <c r="G17" s="34">
        <f t="shared" si="0"/>
        <v>91627.199999999997</v>
      </c>
      <c r="I17" s="96"/>
      <c r="J17" s="99"/>
    </row>
    <row r="18" spans="1:10" x14ac:dyDescent="0.3">
      <c r="A18" s="64">
        <v>60500</v>
      </c>
      <c r="B18" s="2" t="s">
        <v>75</v>
      </c>
      <c r="C18" s="85">
        <v>45276</v>
      </c>
      <c r="D18" s="59">
        <v>506</v>
      </c>
      <c r="E18" s="3">
        <v>371.5</v>
      </c>
      <c r="F18" s="3">
        <v>90</v>
      </c>
      <c r="G18" s="34">
        <f t="shared" si="0"/>
        <v>35106.75</v>
      </c>
      <c r="I18" s="96"/>
      <c r="J18" s="99"/>
    </row>
    <row r="19" spans="1:10" x14ac:dyDescent="0.3">
      <c r="A19" s="64">
        <v>60500</v>
      </c>
      <c r="B19" s="2" t="s">
        <v>75</v>
      </c>
      <c r="C19" s="85">
        <v>45275</v>
      </c>
      <c r="D19" s="59">
        <v>504</v>
      </c>
      <c r="E19" s="3">
        <v>613.6</v>
      </c>
      <c r="F19" s="3">
        <v>90</v>
      </c>
      <c r="G19" s="34">
        <f t="shared" si="0"/>
        <v>57985.2</v>
      </c>
      <c r="I19" s="96"/>
      <c r="J19" s="99"/>
    </row>
    <row r="20" spans="1:10" x14ac:dyDescent="0.3">
      <c r="A20" s="64">
        <v>60500</v>
      </c>
      <c r="B20" s="2" t="s">
        <v>76</v>
      </c>
      <c r="C20" s="85">
        <v>45275</v>
      </c>
      <c r="D20" s="59">
        <v>501</v>
      </c>
      <c r="E20" s="3">
        <v>629</v>
      </c>
      <c r="F20" s="3">
        <v>90</v>
      </c>
      <c r="G20" s="34">
        <f t="shared" si="0"/>
        <v>59440.5</v>
      </c>
      <c r="I20" s="96"/>
      <c r="J20" s="99"/>
    </row>
    <row r="21" spans="1:10" x14ac:dyDescent="0.3">
      <c r="A21" s="64">
        <v>60500</v>
      </c>
      <c r="B21" s="2" t="s">
        <v>77</v>
      </c>
      <c r="C21" s="85">
        <v>45274</v>
      </c>
      <c r="D21" s="59">
        <v>499</v>
      </c>
      <c r="E21" s="3">
        <v>645.29999999999995</v>
      </c>
      <c r="F21" s="3">
        <v>90</v>
      </c>
      <c r="G21" s="34">
        <f t="shared" si="0"/>
        <v>60980.849999999991</v>
      </c>
      <c r="I21" s="96"/>
      <c r="J21" s="99"/>
    </row>
    <row r="22" spans="1:10" ht="15" thickBot="1" x14ac:dyDescent="0.35">
      <c r="A22" s="64">
        <v>60500</v>
      </c>
      <c r="B22" s="13" t="s">
        <v>78</v>
      </c>
      <c r="C22" s="83">
        <v>45274</v>
      </c>
      <c r="D22" s="54">
        <v>498</v>
      </c>
      <c r="E22" s="24">
        <v>608</v>
      </c>
      <c r="F22" s="24">
        <v>90</v>
      </c>
      <c r="G22" s="30">
        <f t="shared" si="0"/>
        <v>57456</v>
      </c>
      <c r="I22" s="97"/>
      <c r="J22" s="100"/>
    </row>
    <row r="23" spans="1:10" x14ac:dyDescent="0.3">
      <c r="A23" s="64">
        <v>60500</v>
      </c>
      <c r="B23" s="8" t="s">
        <v>79</v>
      </c>
      <c r="C23" s="104">
        <v>45283</v>
      </c>
      <c r="D23" s="58">
        <v>535</v>
      </c>
      <c r="E23" s="23">
        <v>468.85</v>
      </c>
      <c r="F23" s="23">
        <v>105</v>
      </c>
      <c r="G23" s="29">
        <f t="shared" si="0"/>
        <v>51690.712500000001</v>
      </c>
      <c r="I23" s="40">
        <v>200000</v>
      </c>
      <c r="J23" s="9" t="s">
        <v>24</v>
      </c>
    </row>
    <row r="24" spans="1:10" x14ac:dyDescent="0.3">
      <c r="A24" s="64">
        <v>60500</v>
      </c>
      <c r="B24" s="16" t="s">
        <v>80</v>
      </c>
      <c r="C24" s="84">
        <v>45283</v>
      </c>
      <c r="D24" s="60">
        <v>537</v>
      </c>
      <c r="E24" s="20">
        <v>715.1</v>
      </c>
      <c r="F24" s="20">
        <v>93</v>
      </c>
      <c r="G24" s="37">
        <f t="shared" si="0"/>
        <v>69829.514999999999</v>
      </c>
      <c r="I24" s="41">
        <v>200000</v>
      </c>
      <c r="J24" s="11" t="s">
        <v>15</v>
      </c>
    </row>
    <row r="25" spans="1:10" ht="15" thickBot="1" x14ac:dyDescent="0.35">
      <c r="A25" s="64">
        <v>60500</v>
      </c>
      <c r="B25" s="2" t="s">
        <v>81</v>
      </c>
      <c r="C25" s="85">
        <v>45284</v>
      </c>
      <c r="D25" s="59">
        <v>539</v>
      </c>
      <c r="E25" s="3">
        <v>691.2</v>
      </c>
      <c r="F25" s="3">
        <v>93</v>
      </c>
      <c r="G25" s="34">
        <f t="shared" si="0"/>
        <v>67495.680000000008</v>
      </c>
      <c r="I25" s="27">
        <v>250000</v>
      </c>
      <c r="J25" s="14" t="s">
        <v>36</v>
      </c>
    </row>
    <row r="26" spans="1:10" x14ac:dyDescent="0.3">
      <c r="A26" s="64">
        <v>60500</v>
      </c>
      <c r="B26" s="2" t="s">
        <v>82</v>
      </c>
      <c r="C26" s="85">
        <v>45295</v>
      </c>
      <c r="D26" s="59">
        <v>570</v>
      </c>
      <c r="E26" s="3">
        <v>74.2</v>
      </c>
      <c r="F26" s="3">
        <v>93</v>
      </c>
      <c r="G26" s="34">
        <f t="shared" si="0"/>
        <v>7245.63</v>
      </c>
      <c r="I26" s="78">
        <v>100000</v>
      </c>
      <c r="J26" s="17" t="s">
        <v>37</v>
      </c>
    </row>
    <row r="27" spans="1:10" x14ac:dyDescent="0.3">
      <c r="A27" s="64">
        <v>60500</v>
      </c>
      <c r="B27" s="2" t="s">
        <v>83</v>
      </c>
      <c r="C27" s="85">
        <v>45295</v>
      </c>
      <c r="D27" s="59">
        <v>571</v>
      </c>
      <c r="E27" s="3">
        <v>72.650000000000006</v>
      </c>
      <c r="F27" s="3">
        <v>105</v>
      </c>
      <c r="G27" s="34">
        <f t="shared" si="0"/>
        <v>8009.6625000000013</v>
      </c>
      <c r="I27" s="41"/>
      <c r="J27" s="11"/>
    </row>
    <row r="28" spans="1:10" x14ac:dyDescent="0.3">
      <c r="A28" s="64">
        <v>60500</v>
      </c>
      <c r="B28" s="2" t="s">
        <v>82</v>
      </c>
      <c r="C28" s="85">
        <v>45296</v>
      </c>
      <c r="D28" s="59">
        <v>572</v>
      </c>
      <c r="E28" s="3">
        <v>76.400000000000006</v>
      </c>
      <c r="F28" s="3">
        <v>93</v>
      </c>
      <c r="G28" s="34">
        <f t="shared" si="0"/>
        <v>7460.4600000000009</v>
      </c>
      <c r="I28" s="41"/>
      <c r="J28" s="11"/>
    </row>
    <row r="29" spans="1:10" x14ac:dyDescent="0.3">
      <c r="A29" s="64">
        <v>60500</v>
      </c>
      <c r="B29" s="2" t="s">
        <v>84</v>
      </c>
      <c r="C29" s="85">
        <v>45297</v>
      </c>
      <c r="D29" s="59">
        <v>575</v>
      </c>
      <c r="E29" s="3">
        <v>101.6</v>
      </c>
      <c r="F29" s="3">
        <v>105</v>
      </c>
      <c r="G29" s="34">
        <f t="shared" si="0"/>
        <v>11201.4</v>
      </c>
      <c r="I29" s="41"/>
      <c r="J29" s="11"/>
    </row>
    <row r="30" spans="1:10" x14ac:dyDescent="0.3">
      <c r="A30" s="64">
        <v>60500</v>
      </c>
      <c r="B30" s="2" t="s">
        <v>79</v>
      </c>
      <c r="C30" s="85">
        <v>45313</v>
      </c>
      <c r="D30" s="59">
        <v>610</v>
      </c>
      <c r="E30" s="3">
        <v>358</v>
      </c>
      <c r="F30" s="3">
        <v>105</v>
      </c>
      <c r="G30" s="34">
        <f t="shared" si="0"/>
        <v>39469.5</v>
      </c>
      <c r="I30" s="41"/>
      <c r="J30" s="11"/>
    </row>
    <row r="31" spans="1:10" x14ac:dyDescent="0.3">
      <c r="A31" s="64">
        <v>60500</v>
      </c>
      <c r="B31" s="2" t="s">
        <v>85</v>
      </c>
      <c r="C31" s="85">
        <v>45313</v>
      </c>
      <c r="D31" s="59">
        <v>610</v>
      </c>
      <c r="E31" s="3">
        <v>358</v>
      </c>
      <c r="F31" s="3">
        <v>93</v>
      </c>
      <c r="G31" s="34">
        <f t="shared" si="0"/>
        <v>34958.699999999997</v>
      </c>
      <c r="I31" s="41"/>
      <c r="J31" s="11"/>
    </row>
    <row r="32" spans="1:10" x14ac:dyDescent="0.3">
      <c r="A32" s="64">
        <v>60500</v>
      </c>
      <c r="B32" s="2" t="s">
        <v>73</v>
      </c>
      <c r="C32" s="85">
        <v>45313</v>
      </c>
      <c r="D32" s="59">
        <v>611</v>
      </c>
      <c r="E32" s="3">
        <v>356.35</v>
      </c>
      <c r="F32" s="3">
        <v>105</v>
      </c>
      <c r="G32" s="34">
        <f t="shared" si="0"/>
        <v>39287.587500000001</v>
      </c>
      <c r="I32" s="41"/>
      <c r="J32" s="11"/>
    </row>
    <row r="33" spans="1:10" ht="15" thickBot="1" x14ac:dyDescent="0.35">
      <c r="A33" s="64">
        <v>60500</v>
      </c>
      <c r="B33" s="13" t="s">
        <v>86</v>
      </c>
      <c r="C33" s="83">
        <v>45313</v>
      </c>
      <c r="D33" s="54">
        <v>611</v>
      </c>
      <c r="E33" s="24">
        <v>356.35</v>
      </c>
      <c r="F33" s="24">
        <v>93</v>
      </c>
      <c r="G33" s="30">
        <f t="shared" si="0"/>
        <v>34797.577499999999</v>
      </c>
      <c r="I33" s="41"/>
      <c r="J33" s="11"/>
    </row>
    <row r="34" spans="1:10" x14ac:dyDescent="0.3">
      <c r="A34" s="64">
        <v>60500</v>
      </c>
      <c r="B34" s="8" t="s">
        <v>87</v>
      </c>
      <c r="C34" s="104">
        <v>45319</v>
      </c>
      <c r="D34" s="58">
        <v>618</v>
      </c>
      <c r="E34" s="23">
        <v>799</v>
      </c>
      <c r="F34" s="23">
        <v>93</v>
      </c>
      <c r="G34" s="29">
        <f t="shared" si="0"/>
        <v>78022.350000000006</v>
      </c>
      <c r="I34" s="41"/>
      <c r="J34" s="11"/>
    </row>
    <row r="35" spans="1:10" x14ac:dyDescent="0.3">
      <c r="A35" s="64">
        <v>60500</v>
      </c>
      <c r="B35" s="2" t="s">
        <v>88</v>
      </c>
      <c r="C35" s="85">
        <v>45320</v>
      </c>
      <c r="D35" s="59">
        <v>620</v>
      </c>
      <c r="E35" s="3">
        <v>686.4</v>
      </c>
      <c r="F35" s="3">
        <v>93</v>
      </c>
      <c r="G35" s="34">
        <f t="shared" si="0"/>
        <v>67026.959999999992</v>
      </c>
      <c r="I35" s="41"/>
      <c r="J35" s="11"/>
    </row>
    <row r="36" spans="1:10" x14ac:dyDescent="0.3">
      <c r="A36" s="64">
        <v>60500</v>
      </c>
      <c r="B36" s="2" t="s">
        <v>89</v>
      </c>
      <c r="C36" s="85">
        <v>45320</v>
      </c>
      <c r="D36" s="59">
        <v>621</v>
      </c>
      <c r="E36" s="3">
        <v>377.55</v>
      </c>
      <c r="F36" s="3">
        <v>105</v>
      </c>
      <c r="G36" s="34">
        <f t="shared" si="0"/>
        <v>41624.887499999997</v>
      </c>
      <c r="I36" s="41"/>
      <c r="J36" s="11"/>
    </row>
    <row r="37" spans="1:10" x14ac:dyDescent="0.3">
      <c r="A37" s="64">
        <v>60500</v>
      </c>
      <c r="B37" s="2" t="s">
        <v>90</v>
      </c>
      <c r="C37" s="85">
        <v>45320</v>
      </c>
      <c r="D37" s="59">
        <v>621</v>
      </c>
      <c r="E37" s="3">
        <v>377.55</v>
      </c>
      <c r="F37" s="3">
        <v>93</v>
      </c>
      <c r="G37" s="34">
        <f t="shared" si="0"/>
        <v>36867.7575</v>
      </c>
      <c r="I37" s="41"/>
      <c r="J37" s="11"/>
    </row>
    <row r="38" spans="1:10" x14ac:dyDescent="0.3">
      <c r="A38" s="64">
        <v>60500</v>
      </c>
      <c r="B38" s="2" t="s">
        <v>91</v>
      </c>
      <c r="C38" s="85">
        <v>45320</v>
      </c>
      <c r="D38" s="59">
        <v>622</v>
      </c>
      <c r="E38" s="3">
        <v>671.5</v>
      </c>
      <c r="F38" s="3">
        <v>105</v>
      </c>
      <c r="G38" s="34">
        <f t="shared" si="0"/>
        <v>74032.875</v>
      </c>
      <c r="I38" s="41"/>
      <c r="J38" s="11"/>
    </row>
    <row r="39" spans="1:10" x14ac:dyDescent="0.3">
      <c r="A39" s="64">
        <v>60500</v>
      </c>
      <c r="B39" s="2" t="s">
        <v>92</v>
      </c>
      <c r="C39" s="85">
        <v>45322</v>
      </c>
      <c r="D39" s="59">
        <v>624</v>
      </c>
      <c r="E39" s="3">
        <v>379.5</v>
      </c>
      <c r="F39" s="3">
        <v>93</v>
      </c>
      <c r="G39" s="34">
        <f t="shared" si="0"/>
        <v>37058.175000000003</v>
      </c>
      <c r="I39" s="41"/>
      <c r="J39" s="11"/>
    </row>
    <row r="40" spans="1:10" x14ac:dyDescent="0.3">
      <c r="A40" s="64">
        <v>60500</v>
      </c>
      <c r="B40" s="2" t="s">
        <v>93</v>
      </c>
      <c r="C40" s="85">
        <v>45322</v>
      </c>
      <c r="D40" s="59">
        <v>624</v>
      </c>
      <c r="E40" s="3">
        <v>379.5</v>
      </c>
      <c r="F40" s="3">
        <v>105</v>
      </c>
      <c r="G40" s="34">
        <f t="shared" si="0"/>
        <v>41839.875</v>
      </c>
      <c r="I40" s="41"/>
      <c r="J40" s="11"/>
    </row>
    <row r="41" spans="1:10" ht="15" thickBot="1" x14ac:dyDescent="0.35">
      <c r="A41" s="64">
        <v>60500</v>
      </c>
      <c r="B41" s="13" t="s">
        <v>94</v>
      </c>
      <c r="C41" s="83">
        <v>45323</v>
      </c>
      <c r="D41" s="54">
        <v>631</v>
      </c>
      <c r="E41" s="24">
        <v>572.1</v>
      </c>
      <c r="F41" s="24">
        <v>93</v>
      </c>
      <c r="G41" s="30">
        <f t="shared" si="0"/>
        <v>55865.565000000002</v>
      </c>
      <c r="I41" s="41"/>
      <c r="J41" s="11"/>
    </row>
    <row r="42" spans="1:10" x14ac:dyDescent="0.3">
      <c r="A42" s="64">
        <v>60500</v>
      </c>
      <c r="B42" s="8"/>
      <c r="C42" s="104"/>
      <c r="D42" s="58"/>
      <c r="E42" s="23"/>
      <c r="F42" s="23"/>
      <c r="G42" s="29">
        <f t="shared" si="0"/>
        <v>0</v>
      </c>
      <c r="I42" s="41"/>
      <c r="J42" s="11"/>
    </row>
    <row r="43" spans="1:10" x14ac:dyDescent="0.3">
      <c r="A43" s="64">
        <v>60500</v>
      </c>
      <c r="B43" s="2"/>
      <c r="C43" s="85"/>
      <c r="D43" s="59"/>
      <c r="E43" s="3"/>
      <c r="F43" s="3"/>
      <c r="G43" s="34">
        <f t="shared" si="0"/>
        <v>0</v>
      </c>
      <c r="I43" s="41"/>
      <c r="J43" s="11"/>
    </row>
    <row r="44" spans="1:10" x14ac:dyDescent="0.3">
      <c r="A44" s="64">
        <v>60500</v>
      </c>
      <c r="B44" s="2"/>
      <c r="C44" s="85"/>
      <c r="D44" s="59"/>
      <c r="E44" s="3"/>
      <c r="F44" s="3"/>
      <c r="G44" s="34">
        <f t="shared" si="0"/>
        <v>0</v>
      </c>
      <c r="I44" s="41"/>
      <c r="J44" s="11"/>
    </row>
    <row r="45" spans="1:10" x14ac:dyDescent="0.3">
      <c r="A45" s="64">
        <v>60500</v>
      </c>
      <c r="B45" s="2"/>
      <c r="C45" s="85"/>
      <c r="D45" s="59"/>
      <c r="E45" s="3"/>
      <c r="F45" s="3"/>
      <c r="G45" s="34"/>
      <c r="I45" s="41"/>
      <c r="J45" s="11"/>
    </row>
    <row r="46" spans="1:10" x14ac:dyDescent="0.3">
      <c r="A46" s="64">
        <v>60500</v>
      </c>
      <c r="B46" s="2"/>
      <c r="C46" s="85"/>
      <c r="D46" s="59"/>
      <c r="E46" s="3"/>
      <c r="F46" s="3"/>
      <c r="G46" s="34"/>
      <c r="I46" s="41"/>
      <c r="J46" s="11"/>
    </row>
    <row r="47" spans="1:10" x14ac:dyDescent="0.3">
      <c r="A47" s="64">
        <v>60500</v>
      </c>
      <c r="B47" s="2"/>
      <c r="C47" s="85"/>
      <c r="D47" s="59"/>
      <c r="E47" s="3"/>
      <c r="F47" s="3"/>
      <c r="G47" s="34"/>
      <c r="I47" s="41"/>
      <c r="J47" s="11"/>
    </row>
    <row r="48" spans="1:10" x14ac:dyDescent="0.3">
      <c r="A48" s="64">
        <v>60500</v>
      </c>
      <c r="B48" s="2"/>
      <c r="C48" s="85"/>
      <c r="D48" s="59"/>
      <c r="E48" s="3"/>
      <c r="F48" s="3"/>
      <c r="G48" s="34"/>
      <c r="I48" s="41"/>
      <c r="J48" s="11"/>
    </row>
    <row r="49" spans="1:10" x14ac:dyDescent="0.3">
      <c r="A49" s="64">
        <v>60500</v>
      </c>
      <c r="B49" s="2"/>
      <c r="C49" s="85"/>
      <c r="D49" s="59"/>
      <c r="E49" s="3"/>
      <c r="F49" s="3"/>
      <c r="G49" s="34"/>
      <c r="I49" s="41"/>
      <c r="J49" s="11"/>
    </row>
    <row r="50" spans="1:10" x14ac:dyDescent="0.3">
      <c r="A50" s="64">
        <v>60500</v>
      </c>
      <c r="B50" s="2"/>
      <c r="C50" s="85"/>
      <c r="D50" s="59"/>
      <c r="E50" s="3"/>
      <c r="F50" s="3"/>
      <c r="G50" s="34"/>
      <c r="I50" s="41"/>
      <c r="J50" s="11"/>
    </row>
    <row r="51" spans="1:10" x14ac:dyDescent="0.3">
      <c r="A51" s="64">
        <v>60500</v>
      </c>
      <c r="B51" s="2"/>
      <c r="C51" s="85"/>
      <c r="D51" s="59"/>
      <c r="E51" s="3"/>
      <c r="F51" s="3"/>
      <c r="G51" s="34"/>
      <c r="I51" s="41"/>
      <c r="J51" s="11"/>
    </row>
    <row r="52" spans="1:10" ht="15" thickBot="1" x14ac:dyDescent="0.35">
      <c r="A52" s="63"/>
      <c r="B52" s="13"/>
      <c r="C52" s="83"/>
      <c r="D52" s="54"/>
      <c r="E52" s="24"/>
      <c r="F52" s="24"/>
      <c r="G52" s="30"/>
      <c r="I52" s="44"/>
      <c r="J52" s="45"/>
    </row>
    <row r="53" spans="1:10" ht="15" thickBot="1" x14ac:dyDescent="0.35">
      <c r="A53" s="65"/>
      <c r="B53" s="18"/>
      <c r="C53" s="105"/>
      <c r="D53" s="61"/>
      <c r="E53" s="49">
        <f>SUM(E7:E52)</f>
        <v>18348.399999999998</v>
      </c>
      <c r="F53" s="38"/>
      <c r="G53" s="39">
        <f>SUM(G6:G52)</f>
        <v>1890879.4249999991</v>
      </c>
      <c r="I53" s="25">
        <f>SUM(I7:I52)</f>
        <v>1837093</v>
      </c>
      <c r="J53" s="26" t="s">
        <v>21</v>
      </c>
    </row>
    <row r="54" spans="1:10" ht="15" thickBot="1" x14ac:dyDescent="0.35">
      <c r="I54" s="50">
        <f>G53-I53</f>
        <v>53786.424999999115</v>
      </c>
      <c r="J54" s="51" t="s">
        <v>20</v>
      </c>
    </row>
    <row r="55" spans="1:10" x14ac:dyDescent="0.3">
      <c r="J55" s="52"/>
    </row>
  </sheetData>
  <mergeCells count="2">
    <mergeCell ref="M6:M8"/>
    <mergeCell ref="N6:N8"/>
  </mergeCells>
  <pageMargins left="0.7" right="0.7" top="0.75" bottom="0.75" header="0.3" footer="0.3"/>
  <pageSetup paperSize="9" scale="2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6"/>
  <sheetViews>
    <sheetView tabSelected="1" zoomScale="85" zoomScaleNormal="85" workbookViewId="0">
      <pane ySplit="5" topLeftCell="A6" activePane="bottomLeft" state="frozen"/>
      <selection pane="bottomLeft" activeCell="E1" sqref="E1"/>
    </sheetView>
  </sheetViews>
  <sheetFormatPr defaultRowHeight="14.4" x14ac:dyDescent="0.3"/>
  <cols>
    <col min="1" max="1" width="22.33203125" style="53" customWidth="1"/>
    <col min="2" max="2" width="36.33203125" customWidth="1"/>
    <col min="3" max="3" width="18" style="81" customWidth="1"/>
    <col min="4" max="4" width="9.6640625" style="53" bestFit="1" customWidth="1"/>
    <col min="5" max="5" width="11.5546875" style="1" bestFit="1" customWidth="1"/>
    <col min="6" max="6" width="7.5546875" style="1" bestFit="1" customWidth="1"/>
    <col min="7" max="7" width="12.5546875" bestFit="1" customWidth="1"/>
    <col min="8" max="8" width="10.33203125" bestFit="1" customWidth="1"/>
    <col min="9" max="9" width="13.109375" style="1" bestFit="1" customWidth="1"/>
    <col min="10" max="10" width="89.5546875" bestFit="1" customWidth="1"/>
  </cols>
  <sheetData>
    <row r="1" spans="1:12" ht="24.9" customHeight="1" thickBot="1" x14ac:dyDescent="0.35">
      <c r="A1" s="52" t="s">
        <v>47</v>
      </c>
      <c r="B1" s="88" t="s">
        <v>46</v>
      </c>
      <c r="C1"/>
      <c r="D1"/>
      <c r="E1"/>
      <c r="F1"/>
      <c r="I1"/>
    </row>
    <row r="2" spans="1:12" ht="24.9" customHeight="1" x14ac:dyDescent="0.3">
      <c r="A2" s="52" t="s">
        <v>48</v>
      </c>
      <c r="B2" t="s">
        <v>49</v>
      </c>
      <c r="C2"/>
      <c r="D2"/>
      <c r="E2"/>
      <c r="F2"/>
      <c r="I2"/>
    </row>
    <row r="3" spans="1:12" ht="24.9" customHeight="1" x14ac:dyDescent="0.3">
      <c r="A3" s="52" t="s">
        <v>50</v>
      </c>
      <c r="B3" s="52" t="s">
        <v>52</v>
      </c>
      <c r="C3"/>
      <c r="D3"/>
      <c r="E3"/>
      <c r="F3"/>
      <c r="I3"/>
    </row>
    <row r="4" spans="1:12" ht="24.9" customHeight="1" thickBot="1" x14ac:dyDescent="0.35">
      <c r="A4" s="52" t="s">
        <v>51</v>
      </c>
      <c r="B4" s="52" t="s">
        <v>52</v>
      </c>
      <c r="C4"/>
      <c r="D4"/>
      <c r="E4"/>
      <c r="F4"/>
      <c r="I4"/>
    </row>
    <row r="5" spans="1:12" ht="28.8" x14ac:dyDescent="0.35">
      <c r="A5" s="62" t="s">
        <v>41</v>
      </c>
      <c r="B5" s="79" t="s">
        <v>42</v>
      </c>
      <c r="C5" s="82" t="s">
        <v>43</v>
      </c>
      <c r="D5" s="80" t="s">
        <v>45</v>
      </c>
      <c r="E5" s="35" t="s">
        <v>0</v>
      </c>
      <c r="F5" s="35" t="s">
        <v>1</v>
      </c>
      <c r="G5" s="36" t="s">
        <v>3</v>
      </c>
      <c r="I5" s="79" t="s">
        <v>44</v>
      </c>
      <c r="J5" s="79" t="s">
        <v>14</v>
      </c>
      <c r="L5" s="70" t="s">
        <v>23</v>
      </c>
    </row>
    <row r="6" spans="1:12" ht="15" thickBot="1" x14ac:dyDescent="0.35">
      <c r="B6" s="13"/>
      <c r="C6" s="83"/>
      <c r="D6" s="54"/>
      <c r="E6" s="24"/>
      <c r="F6" s="24"/>
      <c r="G6" s="30">
        <v>0.05</v>
      </c>
      <c r="I6" s="44"/>
      <c r="J6" s="45"/>
    </row>
    <row r="7" spans="1:12" x14ac:dyDescent="0.3">
      <c r="A7" s="60">
        <v>60625</v>
      </c>
      <c r="B7" s="16" t="s">
        <v>54</v>
      </c>
      <c r="C7" s="84">
        <v>44972</v>
      </c>
      <c r="D7" s="60">
        <v>390</v>
      </c>
      <c r="E7" s="20">
        <v>99.4</v>
      </c>
      <c r="F7" s="20">
        <v>85</v>
      </c>
      <c r="G7" s="28">
        <f t="shared" ref="G7:G80" si="0">E7*F7*$G$6+E7*F7</f>
        <v>8871.4500000000007</v>
      </c>
      <c r="I7" s="40">
        <v>50000</v>
      </c>
      <c r="J7" s="9" t="s">
        <v>16</v>
      </c>
    </row>
    <row r="8" spans="1:12" x14ac:dyDescent="0.3">
      <c r="A8" s="60">
        <v>60625</v>
      </c>
      <c r="B8" s="2" t="s">
        <v>55</v>
      </c>
      <c r="C8" s="85">
        <v>45275</v>
      </c>
      <c r="D8" s="59">
        <v>391</v>
      </c>
      <c r="E8" s="3">
        <v>98.75</v>
      </c>
      <c r="F8" s="3">
        <v>85</v>
      </c>
      <c r="G8" s="5">
        <f t="shared" si="0"/>
        <v>8813.4375</v>
      </c>
      <c r="I8" s="41">
        <v>150000</v>
      </c>
      <c r="J8" s="11" t="s">
        <v>17</v>
      </c>
    </row>
    <row r="9" spans="1:12" x14ac:dyDescent="0.3">
      <c r="A9" s="60">
        <v>60625</v>
      </c>
      <c r="B9" s="2" t="s">
        <v>56</v>
      </c>
      <c r="C9" s="85">
        <v>45275</v>
      </c>
      <c r="D9" s="59">
        <v>392</v>
      </c>
      <c r="E9" s="3">
        <v>102.9</v>
      </c>
      <c r="F9" s="3">
        <v>85</v>
      </c>
      <c r="G9" s="5">
        <f t="shared" si="0"/>
        <v>9183.8250000000007</v>
      </c>
      <c r="I9" s="41">
        <v>100000</v>
      </c>
      <c r="J9" s="11" t="s">
        <v>18</v>
      </c>
    </row>
    <row r="10" spans="1:12" x14ac:dyDescent="0.3">
      <c r="A10" s="60">
        <v>60625</v>
      </c>
      <c r="B10" s="2" t="s">
        <v>57</v>
      </c>
      <c r="C10" s="85">
        <v>45275</v>
      </c>
      <c r="D10" s="59">
        <v>393</v>
      </c>
      <c r="E10" s="3">
        <v>104.05</v>
      </c>
      <c r="F10" s="3">
        <v>85</v>
      </c>
      <c r="G10" s="5">
        <f t="shared" si="0"/>
        <v>9286.4624999999996</v>
      </c>
      <c r="I10" s="41">
        <v>37815</v>
      </c>
      <c r="J10" s="11" t="s">
        <v>19</v>
      </c>
    </row>
    <row r="11" spans="1:12" x14ac:dyDescent="0.3">
      <c r="A11" s="60">
        <v>60625</v>
      </c>
      <c r="B11" s="2" t="s">
        <v>54</v>
      </c>
      <c r="C11" s="85">
        <v>45275</v>
      </c>
      <c r="D11" s="59">
        <v>394</v>
      </c>
      <c r="E11" s="3">
        <v>99.1</v>
      </c>
      <c r="F11" s="3">
        <v>85</v>
      </c>
      <c r="G11" s="5">
        <f t="shared" si="0"/>
        <v>8844.6749999999993</v>
      </c>
      <c r="I11" s="41">
        <v>104752</v>
      </c>
      <c r="J11" s="11" t="s">
        <v>35</v>
      </c>
    </row>
    <row r="12" spans="1:12" x14ac:dyDescent="0.3">
      <c r="A12" s="60">
        <v>60625</v>
      </c>
      <c r="B12" s="2" t="s">
        <v>57</v>
      </c>
      <c r="C12" s="85">
        <v>45276</v>
      </c>
      <c r="D12" s="59">
        <v>395</v>
      </c>
      <c r="E12" s="3">
        <v>100.9</v>
      </c>
      <c r="F12" s="3">
        <v>85</v>
      </c>
      <c r="G12" s="5">
        <f t="shared" si="0"/>
        <v>9005.3250000000007</v>
      </c>
      <c r="I12" s="41">
        <v>70000</v>
      </c>
      <c r="J12" s="11" t="s">
        <v>38</v>
      </c>
    </row>
    <row r="13" spans="1:12" x14ac:dyDescent="0.3">
      <c r="A13" s="60">
        <v>60625</v>
      </c>
      <c r="B13" s="2" t="s">
        <v>57</v>
      </c>
      <c r="C13" s="85">
        <v>45276</v>
      </c>
      <c r="D13" s="59">
        <v>396</v>
      </c>
      <c r="E13" s="3">
        <v>100</v>
      </c>
      <c r="F13" s="3">
        <v>85</v>
      </c>
      <c r="G13" s="5">
        <f t="shared" si="0"/>
        <v>8925</v>
      </c>
      <c r="I13" s="41">
        <v>104354</v>
      </c>
      <c r="J13" s="11" t="s">
        <v>39</v>
      </c>
    </row>
    <row r="14" spans="1:12" x14ac:dyDescent="0.3">
      <c r="A14" s="60">
        <v>60625</v>
      </c>
      <c r="B14" s="2" t="s">
        <v>58</v>
      </c>
      <c r="C14" s="85">
        <v>45276</v>
      </c>
      <c r="D14" s="59">
        <v>397</v>
      </c>
      <c r="E14" s="3">
        <v>98.85</v>
      </c>
      <c r="F14" s="3">
        <v>85</v>
      </c>
      <c r="G14" s="5">
        <f t="shared" si="0"/>
        <v>8822.3624999999993</v>
      </c>
      <c r="I14" s="41">
        <v>5168</v>
      </c>
      <c r="J14" s="11" t="s">
        <v>40</v>
      </c>
    </row>
    <row r="15" spans="1:12" x14ac:dyDescent="0.3">
      <c r="A15" s="60">
        <v>60625</v>
      </c>
      <c r="B15" s="2" t="s">
        <v>59</v>
      </c>
      <c r="C15" s="85">
        <v>45276</v>
      </c>
      <c r="D15" s="59">
        <v>398</v>
      </c>
      <c r="E15" s="3">
        <v>100.05</v>
      </c>
      <c r="F15" s="3">
        <v>85</v>
      </c>
      <c r="G15" s="5">
        <f t="shared" si="0"/>
        <v>8929.4624999999996</v>
      </c>
      <c r="I15" s="41"/>
      <c r="J15" s="11"/>
    </row>
    <row r="16" spans="1:12" x14ac:dyDescent="0.3">
      <c r="A16" s="60">
        <v>60625</v>
      </c>
      <c r="B16" s="2" t="s">
        <v>60</v>
      </c>
      <c r="C16" s="85">
        <v>45276</v>
      </c>
      <c r="D16" s="59">
        <v>399</v>
      </c>
      <c r="E16" s="3">
        <v>101.4</v>
      </c>
      <c r="F16" s="3">
        <v>85</v>
      </c>
      <c r="G16" s="5">
        <f t="shared" si="0"/>
        <v>9049.9500000000007</v>
      </c>
      <c r="I16" s="41"/>
      <c r="J16" s="11"/>
    </row>
    <row r="17" spans="1:10" x14ac:dyDescent="0.3">
      <c r="A17" s="60">
        <v>60625</v>
      </c>
      <c r="B17" s="2" t="s">
        <v>57</v>
      </c>
      <c r="C17" s="85">
        <v>45277</v>
      </c>
      <c r="D17" s="59">
        <v>400</v>
      </c>
      <c r="E17" s="3">
        <v>98.8</v>
      </c>
      <c r="F17" s="3">
        <v>85</v>
      </c>
      <c r="G17" s="5">
        <f t="shared" si="0"/>
        <v>8817.9</v>
      </c>
      <c r="I17" s="41"/>
      <c r="J17" s="11"/>
    </row>
    <row r="18" spans="1:10" x14ac:dyDescent="0.3">
      <c r="A18" s="60">
        <v>60625</v>
      </c>
      <c r="B18" s="2" t="s">
        <v>60</v>
      </c>
      <c r="C18" s="85">
        <v>45277</v>
      </c>
      <c r="D18" s="59">
        <v>401</v>
      </c>
      <c r="E18" s="3">
        <v>100.7</v>
      </c>
      <c r="F18" s="3">
        <v>85</v>
      </c>
      <c r="G18" s="5">
        <f t="shared" si="0"/>
        <v>8987.4750000000004</v>
      </c>
      <c r="I18" s="41"/>
      <c r="J18" s="11"/>
    </row>
    <row r="19" spans="1:10" x14ac:dyDescent="0.3">
      <c r="A19" s="60">
        <v>60625</v>
      </c>
      <c r="B19" s="2" t="s">
        <v>59</v>
      </c>
      <c r="C19" s="85">
        <v>45277</v>
      </c>
      <c r="D19" s="59">
        <v>402</v>
      </c>
      <c r="E19" s="3">
        <v>110.7</v>
      </c>
      <c r="F19" s="3">
        <v>85</v>
      </c>
      <c r="G19" s="5">
        <f t="shared" si="0"/>
        <v>9879.9750000000004</v>
      </c>
      <c r="I19" s="41"/>
      <c r="J19" s="11"/>
    </row>
    <row r="20" spans="1:10" x14ac:dyDescent="0.3">
      <c r="A20" s="60">
        <v>60625</v>
      </c>
      <c r="B20" s="2" t="s">
        <v>59</v>
      </c>
      <c r="C20" s="85">
        <v>45277</v>
      </c>
      <c r="D20" s="59">
        <v>403</v>
      </c>
      <c r="E20" s="3">
        <f>50.825*2</f>
        <v>101.65</v>
      </c>
      <c r="F20" s="3">
        <v>85</v>
      </c>
      <c r="G20" s="5">
        <f t="shared" si="0"/>
        <v>9072.2625000000007</v>
      </c>
      <c r="I20" s="41"/>
      <c r="J20" s="11"/>
    </row>
    <row r="21" spans="1:10" x14ac:dyDescent="0.3">
      <c r="A21" s="60">
        <v>60625</v>
      </c>
      <c r="B21" s="2" t="s">
        <v>59</v>
      </c>
      <c r="C21" s="85">
        <v>45277</v>
      </c>
      <c r="D21" s="59">
        <v>404</v>
      </c>
      <c r="E21" s="3">
        <v>109.55</v>
      </c>
      <c r="F21" s="3">
        <v>85</v>
      </c>
      <c r="G21" s="5">
        <f t="shared" si="0"/>
        <v>9777.3374999999996</v>
      </c>
      <c r="I21" s="41"/>
      <c r="J21" s="11"/>
    </row>
    <row r="22" spans="1:10" x14ac:dyDescent="0.3">
      <c r="A22" s="60">
        <v>60625</v>
      </c>
      <c r="B22" s="2" t="s">
        <v>59</v>
      </c>
      <c r="C22" s="85">
        <v>45277</v>
      </c>
      <c r="D22" s="59">
        <v>405</v>
      </c>
      <c r="E22" s="3">
        <v>102</v>
      </c>
      <c r="F22" s="3">
        <v>85</v>
      </c>
      <c r="G22" s="5">
        <f t="shared" si="0"/>
        <v>9103.5</v>
      </c>
      <c r="I22" s="41"/>
      <c r="J22" s="11"/>
    </row>
    <row r="23" spans="1:10" x14ac:dyDescent="0.3">
      <c r="A23" s="60">
        <v>60625</v>
      </c>
      <c r="B23" s="2" t="s">
        <v>61</v>
      </c>
      <c r="C23" s="85">
        <v>45278</v>
      </c>
      <c r="D23" s="59">
        <v>406</v>
      </c>
      <c r="E23" s="3">
        <v>106.7</v>
      </c>
      <c r="F23" s="3">
        <v>85</v>
      </c>
      <c r="G23" s="5">
        <f t="shared" si="0"/>
        <v>9522.9750000000004</v>
      </c>
      <c r="I23" s="41"/>
      <c r="J23" s="11"/>
    </row>
    <row r="24" spans="1:10" x14ac:dyDescent="0.3">
      <c r="A24" s="60">
        <v>60625</v>
      </c>
      <c r="B24" s="2" t="s">
        <v>59</v>
      </c>
      <c r="C24" s="85">
        <v>45278</v>
      </c>
      <c r="D24" s="59">
        <v>407</v>
      </c>
      <c r="E24" s="3">
        <v>105.4</v>
      </c>
      <c r="F24" s="3">
        <v>85</v>
      </c>
      <c r="G24" s="5">
        <f t="shared" si="0"/>
        <v>9406.9500000000007</v>
      </c>
      <c r="I24" s="41"/>
      <c r="J24" s="11"/>
    </row>
    <row r="25" spans="1:10" x14ac:dyDescent="0.3">
      <c r="A25" s="60">
        <v>60625</v>
      </c>
      <c r="B25" s="2" t="s">
        <v>59</v>
      </c>
      <c r="C25" s="85">
        <v>45278</v>
      </c>
      <c r="D25" s="59">
        <v>408</v>
      </c>
      <c r="E25" s="3">
        <v>110.05</v>
      </c>
      <c r="F25" s="3">
        <v>85</v>
      </c>
      <c r="G25" s="5">
        <f t="shared" si="0"/>
        <v>9821.9624999999996</v>
      </c>
      <c r="I25" s="41"/>
      <c r="J25" s="11"/>
    </row>
    <row r="26" spans="1:10" x14ac:dyDescent="0.3">
      <c r="A26" s="60">
        <v>60625</v>
      </c>
      <c r="B26" s="2" t="s">
        <v>57</v>
      </c>
      <c r="C26" s="85">
        <v>45278</v>
      </c>
      <c r="D26" s="59">
        <v>409</v>
      </c>
      <c r="E26" s="3">
        <v>101.65</v>
      </c>
      <c r="F26" s="3">
        <v>85</v>
      </c>
      <c r="G26" s="5">
        <f t="shared" si="0"/>
        <v>9072.2625000000007</v>
      </c>
      <c r="I26" s="41"/>
      <c r="J26" s="11"/>
    </row>
    <row r="27" spans="1:10" x14ac:dyDescent="0.3">
      <c r="A27" s="60">
        <v>60625</v>
      </c>
      <c r="B27" s="2" t="s">
        <v>62</v>
      </c>
      <c r="C27" s="85">
        <v>45279</v>
      </c>
      <c r="D27" s="59">
        <v>410</v>
      </c>
      <c r="E27" s="3">
        <v>102.7</v>
      </c>
      <c r="F27" s="3">
        <v>85</v>
      </c>
      <c r="G27" s="5">
        <f t="shared" si="0"/>
        <v>9165.9750000000004</v>
      </c>
      <c r="I27" s="41"/>
      <c r="J27" s="11"/>
    </row>
    <row r="28" spans="1:10" x14ac:dyDescent="0.3">
      <c r="A28" s="60">
        <v>60625</v>
      </c>
      <c r="B28" s="2" t="s">
        <v>60</v>
      </c>
      <c r="C28" s="85">
        <v>45279</v>
      </c>
      <c r="D28" s="59">
        <v>411</v>
      </c>
      <c r="E28" s="3">
        <v>99.6</v>
      </c>
      <c r="F28" s="3">
        <v>85</v>
      </c>
      <c r="G28" s="5">
        <f t="shared" si="0"/>
        <v>8889.2999999999993</v>
      </c>
      <c r="I28" s="41"/>
      <c r="J28" s="11"/>
    </row>
    <row r="29" spans="1:10" x14ac:dyDescent="0.3">
      <c r="A29" s="60">
        <v>60625</v>
      </c>
      <c r="B29" s="2" t="s">
        <v>57</v>
      </c>
      <c r="C29" s="85">
        <v>45289</v>
      </c>
      <c r="D29" s="59">
        <v>412</v>
      </c>
      <c r="E29" s="3">
        <v>102.65</v>
      </c>
      <c r="F29" s="3">
        <v>85</v>
      </c>
      <c r="G29" s="5">
        <f t="shared" si="0"/>
        <v>9161.5125000000007</v>
      </c>
      <c r="I29" s="41"/>
      <c r="J29" s="11"/>
    </row>
    <row r="30" spans="1:10" x14ac:dyDescent="0.3">
      <c r="A30" s="60">
        <v>60625</v>
      </c>
      <c r="B30" s="2" t="s">
        <v>60</v>
      </c>
      <c r="C30" s="85">
        <v>45280</v>
      </c>
      <c r="D30" s="59">
        <v>413</v>
      </c>
      <c r="E30" s="3">
        <v>90.1</v>
      </c>
      <c r="F30" s="3">
        <v>85</v>
      </c>
      <c r="G30" s="5">
        <f t="shared" si="0"/>
        <v>8041.4249999999993</v>
      </c>
      <c r="I30" s="41"/>
      <c r="J30" s="11"/>
    </row>
    <row r="31" spans="1:10" x14ac:dyDescent="0.3">
      <c r="A31" s="60">
        <v>60625</v>
      </c>
      <c r="B31" s="2" t="s">
        <v>54</v>
      </c>
      <c r="C31" s="85">
        <v>45282</v>
      </c>
      <c r="D31" s="59">
        <v>414</v>
      </c>
      <c r="E31" s="3">
        <v>102.45</v>
      </c>
      <c r="F31" s="3">
        <v>85</v>
      </c>
      <c r="G31" s="5">
        <f t="shared" si="0"/>
        <v>9143.6625000000004</v>
      </c>
      <c r="I31" s="41"/>
      <c r="J31" s="11"/>
    </row>
    <row r="32" spans="1:10" x14ac:dyDescent="0.3">
      <c r="A32" s="60">
        <v>60625</v>
      </c>
      <c r="B32" s="2" t="s">
        <v>57</v>
      </c>
      <c r="C32" s="85">
        <v>45282</v>
      </c>
      <c r="D32" s="59">
        <v>415</v>
      </c>
      <c r="E32" s="3">
        <v>108.25</v>
      </c>
      <c r="F32" s="3">
        <v>85</v>
      </c>
      <c r="G32" s="5">
        <f t="shared" si="0"/>
        <v>9661.3125</v>
      </c>
      <c r="I32" s="41"/>
      <c r="J32" s="11"/>
    </row>
    <row r="33" spans="1:10" x14ac:dyDescent="0.3">
      <c r="A33" s="60">
        <v>60625</v>
      </c>
      <c r="B33" s="2" t="s">
        <v>59</v>
      </c>
      <c r="C33" s="85">
        <v>45283</v>
      </c>
      <c r="D33" s="59">
        <v>416</v>
      </c>
      <c r="E33" s="3">
        <v>106.7</v>
      </c>
      <c r="F33" s="3">
        <v>85</v>
      </c>
      <c r="G33" s="5">
        <f t="shared" si="0"/>
        <v>9522.9750000000004</v>
      </c>
      <c r="I33" s="41"/>
      <c r="J33" s="11"/>
    </row>
    <row r="34" spans="1:10" x14ac:dyDescent="0.3">
      <c r="A34" s="60">
        <v>60625</v>
      </c>
      <c r="B34" s="2" t="s">
        <v>59</v>
      </c>
      <c r="C34" s="85">
        <v>45283</v>
      </c>
      <c r="D34" s="59">
        <v>417</v>
      </c>
      <c r="E34" s="3">
        <v>105.6</v>
      </c>
      <c r="F34" s="3">
        <v>85</v>
      </c>
      <c r="G34" s="5">
        <f t="shared" si="0"/>
        <v>9424.7999999999993</v>
      </c>
      <c r="I34" s="41"/>
      <c r="J34" s="11"/>
    </row>
    <row r="35" spans="1:10" x14ac:dyDescent="0.3">
      <c r="A35" s="60">
        <v>60625</v>
      </c>
      <c r="B35" s="2" t="s">
        <v>59</v>
      </c>
      <c r="C35" s="85">
        <v>45283</v>
      </c>
      <c r="D35" s="59">
        <v>418</v>
      </c>
      <c r="E35" s="3">
        <v>101</v>
      </c>
      <c r="F35" s="3">
        <v>85</v>
      </c>
      <c r="G35" s="5">
        <f t="shared" si="0"/>
        <v>9014.25</v>
      </c>
      <c r="I35" s="41"/>
      <c r="J35" s="11"/>
    </row>
    <row r="36" spans="1:10" x14ac:dyDescent="0.3">
      <c r="A36" s="60">
        <v>60625</v>
      </c>
      <c r="B36" s="2" t="s">
        <v>57</v>
      </c>
      <c r="C36" s="85">
        <v>45284</v>
      </c>
      <c r="D36" s="59">
        <v>419</v>
      </c>
      <c r="E36" s="3">
        <v>104.9</v>
      </c>
      <c r="F36" s="3">
        <v>85</v>
      </c>
      <c r="G36" s="5">
        <f t="shared" si="0"/>
        <v>9362.3250000000007</v>
      </c>
      <c r="I36" s="41"/>
      <c r="J36" s="11"/>
    </row>
    <row r="37" spans="1:10" x14ac:dyDescent="0.3">
      <c r="A37" s="60">
        <v>60625</v>
      </c>
      <c r="B37" s="2" t="s">
        <v>59</v>
      </c>
      <c r="C37" s="85">
        <v>45284</v>
      </c>
      <c r="D37" s="59">
        <v>420</v>
      </c>
      <c r="E37" s="3">
        <v>110.3</v>
      </c>
      <c r="F37" s="3">
        <v>85</v>
      </c>
      <c r="G37" s="5">
        <f t="shared" si="0"/>
        <v>9844.2749999999996</v>
      </c>
      <c r="I37" s="41"/>
      <c r="J37" s="11"/>
    </row>
    <row r="38" spans="1:10" x14ac:dyDescent="0.3">
      <c r="A38" s="60">
        <v>60625</v>
      </c>
      <c r="B38" s="2" t="s">
        <v>59</v>
      </c>
      <c r="C38" s="85">
        <v>45285</v>
      </c>
      <c r="D38" s="59">
        <v>421</v>
      </c>
      <c r="E38" s="3">
        <v>85.7</v>
      </c>
      <c r="F38" s="3">
        <v>85</v>
      </c>
      <c r="G38" s="5">
        <f t="shared" si="0"/>
        <v>7648.7250000000004</v>
      </c>
      <c r="I38" s="41"/>
      <c r="J38" s="11"/>
    </row>
    <row r="39" spans="1:10" x14ac:dyDescent="0.3">
      <c r="A39" s="60">
        <v>60625</v>
      </c>
      <c r="B39" s="2" t="s">
        <v>57</v>
      </c>
      <c r="C39" s="85">
        <v>45285</v>
      </c>
      <c r="D39" s="59">
        <v>422</v>
      </c>
      <c r="E39" s="3">
        <v>108.55</v>
      </c>
      <c r="F39" s="3">
        <v>85</v>
      </c>
      <c r="G39" s="5">
        <f t="shared" si="0"/>
        <v>9688.0874999999996</v>
      </c>
      <c r="I39" s="41"/>
      <c r="J39" s="11"/>
    </row>
    <row r="40" spans="1:10" x14ac:dyDescent="0.3">
      <c r="A40" s="60">
        <v>60625</v>
      </c>
      <c r="B40" s="2" t="s">
        <v>54</v>
      </c>
      <c r="C40" s="85">
        <v>45286</v>
      </c>
      <c r="D40" s="59">
        <v>423</v>
      </c>
      <c r="E40" s="3">
        <v>103.45</v>
      </c>
      <c r="F40" s="3">
        <v>85</v>
      </c>
      <c r="G40" s="5">
        <f t="shared" si="0"/>
        <v>9232.9125000000004</v>
      </c>
      <c r="I40" s="41"/>
      <c r="J40" s="11"/>
    </row>
    <row r="41" spans="1:10" x14ac:dyDescent="0.3">
      <c r="A41" s="60">
        <v>60625</v>
      </c>
      <c r="B41" s="2" t="s">
        <v>57</v>
      </c>
      <c r="C41" s="85">
        <v>45286</v>
      </c>
      <c r="D41" s="59">
        <v>424</v>
      </c>
      <c r="E41" s="3">
        <v>107.9</v>
      </c>
      <c r="F41" s="3">
        <v>85</v>
      </c>
      <c r="G41" s="5">
        <f t="shared" si="0"/>
        <v>9630.0750000000007</v>
      </c>
      <c r="I41" s="41"/>
      <c r="J41" s="11"/>
    </row>
    <row r="42" spans="1:10" x14ac:dyDescent="0.3">
      <c r="A42" s="60">
        <v>60625</v>
      </c>
      <c r="B42" s="2" t="s">
        <v>60</v>
      </c>
      <c r="C42" s="85">
        <v>45287</v>
      </c>
      <c r="D42" s="59">
        <v>425</v>
      </c>
      <c r="E42" s="3">
        <v>99.65</v>
      </c>
      <c r="F42" s="3">
        <v>85</v>
      </c>
      <c r="G42" s="5">
        <f t="shared" si="0"/>
        <v>8893.7625000000007</v>
      </c>
      <c r="I42" s="41"/>
      <c r="J42" s="11"/>
    </row>
    <row r="43" spans="1:10" x14ac:dyDescent="0.3">
      <c r="A43" s="60">
        <v>60625</v>
      </c>
      <c r="B43" s="2" t="s">
        <v>57</v>
      </c>
      <c r="C43" s="85">
        <v>45287</v>
      </c>
      <c r="D43" s="59">
        <v>426</v>
      </c>
      <c r="E43" s="3">
        <v>106.05</v>
      </c>
      <c r="F43" s="3">
        <v>85</v>
      </c>
      <c r="G43" s="5">
        <f t="shared" si="0"/>
        <v>9464.9624999999996</v>
      </c>
      <c r="I43" s="41"/>
      <c r="J43" s="11"/>
    </row>
    <row r="44" spans="1:10" x14ac:dyDescent="0.3">
      <c r="A44" s="60">
        <v>60625</v>
      </c>
      <c r="B44" s="2" t="s">
        <v>57</v>
      </c>
      <c r="C44" s="85">
        <v>45288</v>
      </c>
      <c r="D44" s="59">
        <v>427</v>
      </c>
      <c r="E44" s="3">
        <v>112.85</v>
      </c>
      <c r="F44" s="3">
        <v>85</v>
      </c>
      <c r="G44" s="5">
        <f t="shared" si="0"/>
        <v>10071.862499999999</v>
      </c>
      <c r="I44" s="41"/>
      <c r="J44" s="11"/>
    </row>
    <row r="45" spans="1:10" x14ac:dyDescent="0.3">
      <c r="A45" s="60">
        <v>60625</v>
      </c>
      <c r="B45" s="2" t="s">
        <v>59</v>
      </c>
      <c r="C45" s="85">
        <v>45288</v>
      </c>
      <c r="D45" s="59">
        <v>428</v>
      </c>
      <c r="E45" s="3">
        <v>95.35</v>
      </c>
      <c r="F45" s="3">
        <v>85</v>
      </c>
      <c r="G45" s="5">
        <f t="shared" si="0"/>
        <v>8509.9874999999993</v>
      </c>
      <c r="I45" s="41"/>
      <c r="J45" s="11"/>
    </row>
    <row r="46" spans="1:10" x14ac:dyDescent="0.3">
      <c r="A46" s="60">
        <v>60625</v>
      </c>
      <c r="B46" s="2" t="s">
        <v>59</v>
      </c>
      <c r="C46" s="85">
        <v>45292</v>
      </c>
      <c r="D46" s="59">
        <v>429</v>
      </c>
      <c r="E46" s="3">
        <f>53.225*2</f>
        <v>106.45</v>
      </c>
      <c r="F46" s="3">
        <v>85</v>
      </c>
      <c r="G46" s="5">
        <f t="shared" si="0"/>
        <v>9500.6625000000004</v>
      </c>
      <c r="I46" s="41"/>
      <c r="J46" s="11"/>
    </row>
    <row r="47" spans="1:10" x14ac:dyDescent="0.3">
      <c r="A47" s="60">
        <v>60625</v>
      </c>
      <c r="B47" s="2" t="s">
        <v>63</v>
      </c>
      <c r="C47" s="85">
        <v>45292</v>
      </c>
      <c r="D47" s="59">
        <v>430</v>
      </c>
      <c r="E47" s="3">
        <f>53.3*2</f>
        <v>106.6</v>
      </c>
      <c r="F47" s="3">
        <v>85</v>
      </c>
      <c r="G47" s="5">
        <f t="shared" si="0"/>
        <v>9514.0499999999993</v>
      </c>
      <c r="I47" s="41"/>
      <c r="J47" s="11"/>
    </row>
    <row r="48" spans="1:10" x14ac:dyDescent="0.3">
      <c r="A48" s="60">
        <v>60625</v>
      </c>
      <c r="B48" s="2" t="s">
        <v>60</v>
      </c>
      <c r="C48" s="85">
        <v>45292</v>
      </c>
      <c r="D48" s="59">
        <v>431</v>
      </c>
      <c r="E48" s="3">
        <v>101.2</v>
      </c>
      <c r="F48" s="3">
        <v>85</v>
      </c>
      <c r="G48" s="5">
        <f t="shared" si="0"/>
        <v>9032.1</v>
      </c>
      <c r="I48" s="41"/>
      <c r="J48" s="11"/>
    </row>
    <row r="49" spans="1:10" x14ac:dyDescent="0.3">
      <c r="A49" s="60">
        <v>60625</v>
      </c>
      <c r="B49" s="2" t="s">
        <v>59</v>
      </c>
      <c r="C49" s="85">
        <v>45293</v>
      </c>
      <c r="D49" s="59">
        <v>432</v>
      </c>
      <c r="E49" s="3">
        <f>53.925*2</f>
        <v>107.85</v>
      </c>
      <c r="F49" s="3">
        <v>85</v>
      </c>
      <c r="G49" s="5">
        <f t="shared" si="0"/>
        <v>9625.6124999999993</v>
      </c>
      <c r="I49" s="41"/>
      <c r="J49" s="11"/>
    </row>
    <row r="50" spans="1:10" x14ac:dyDescent="0.3">
      <c r="A50" s="60">
        <v>60625</v>
      </c>
      <c r="B50" s="2" t="s">
        <v>59</v>
      </c>
      <c r="C50" s="85">
        <v>45293</v>
      </c>
      <c r="D50" s="59">
        <v>433</v>
      </c>
      <c r="E50" s="3">
        <f>53.375*2</f>
        <v>106.75</v>
      </c>
      <c r="F50" s="3">
        <v>85</v>
      </c>
      <c r="G50" s="5">
        <f t="shared" si="0"/>
        <v>9527.4375</v>
      </c>
      <c r="I50" s="41"/>
      <c r="J50" s="11"/>
    </row>
    <row r="51" spans="1:10" x14ac:dyDescent="0.3">
      <c r="A51" s="60">
        <v>60625</v>
      </c>
      <c r="B51" s="2" t="s">
        <v>61</v>
      </c>
      <c r="C51" s="85">
        <v>45299</v>
      </c>
      <c r="D51" s="59">
        <v>435</v>
      </c>
      <c r="E51" s="3">
        <v>98.85</v>
      </c>
      <c r="F51" s="3">
        <v>85</v>
      </c>
      <c r="G51" s="5">
        <f t="shared" si="0"/>
        <v>8822.3624999999993</v>
      </c>
      <c r="I51" s="41"/>
      <c r="J51" s="11"/>
    </row>
    <row r="52" spans="1:10" x14ac:dyDescent="0.3">
      <c r="A52" s="60">
        <v>60625</v>
      </c>
      <c r="B52" s="2" t="s">
        <v>64</v>
      </c>
      <c r="C52" s="85">
        <v>45300</v>
      </c>
      <c r="D52" s="59">
        <v>436</v>
      </c>
      <c r="E52" s="3">
        <v>116.45</v>
      </c>
      <c r="F52" s="3">
        <v>85</v>
      </c>
      <c r="G52" s="5">
        <f t="shared" si="0"/>
        <v>10393.1625</v>
      </c>
      <c r="I52" s="41"/>
      <c r="J52" s="11"/>
    </row>
    <row r="53" spans="1:10" x14ac:dyDescent="0.3">
      <c r="A53" s="60">
        <v>60625</v>
      </c>
      <c r="B53" s="2" t="s">
        <v>65</v>
      </c>
      <c r="C53" s="85">
        <v>45303</v>
      </c>
      <c r="D53" s="59">
        <v>440</v>
      </c>
      <c r="E53" s="3">
        <v>106.05</v>
      </c>
      <c r="F53" s="3">
        <v>85</v>
      </c>
      <c r="G53" s="5">
        <f>E53*F53*$G$6+E53*F53</f>
        <v>9464.9624999999996</v>
      </c>
      <c r="I53" s="41"/>
      <c r="J53" s="11"/>
    </row>
    <row r="54" spans="1:10" x14ac:dyDescent="0.3">
      <c r="A54" s="60">
        <v>60625</v>
      </c>
      <c r="B54" s="2" t="s">
        <v>61</v>
      </c>
      <c r="C54" s="85">
        <v>45304</v>
      </c>
      <c r="D54" s="59">
        <v>443</v>
      </c>
      <c r="E54" s="3">
        <v>102.35</v>
      </c>
      <c r="F54" s="3">
        <v>85</v>
      </c>
      <c r="G54" s="5">
        <f>E54*F54*$G$6+E54*F54</f>
        <v>9134.7374999999993</v>
      </c>
      <c r="I54" s="41"/>
      <c r="J54" s="11"/>
    </row>
    <row r="55" spans="1:10" x14ac:dyDescent="0.3">
      <c r="A55" s="60">
        <v>60625</v>
      </c>
      <c r="B55" s="2" t="s">
        <v>59</v>
      </c>
      <c r="C55" s="85">
        <v>45343</v>
      </c>
      <c r="D55" s="59">
        <v>456</v>
      </c>
      <c r="E55" s="3">
        <v>96.6</v>
      </c>
      <c r="F55" s="3">
        <v>85</v>
      </c>
      <c r="G55" s="5">
        <f t="shared" si="0"/>
        <v>8621.5499999999993</v>
      </c>
      <c r="I55" s="41"/>
      <c r="J55" s="11"/>
    </row>
    <row r="56" spans="1:10" x14ac:dyDescent="0.3">
      <c r="A56" s="60">
        <v>60625</v>
      </c>
      <c r="B56" s="2" t="s">
        <v>59</v>
      </c>
      <c r="C56" s="85">
        <v>45343</v>
      </c>
      <c r="D56" s="59">
        <v>455</v>
      </c>
      <c r="E56" s="3">
        <v>102.05</v>
      </c>
      <c r="F56" s="3">
        <v>85</v>
      </c>
      <c r="G56" s="5">
        <f t="shared" si="0"/>
        <v>9107.9624999999996</v>
      </c>
      <c r="I56" s="41"/>
      <c r="J56" s="11"/>
    </row>
    <row r="57" spans="1:10" x14ac:dyDescent="0.3">
      <c r="A57" s="60">
        <v>60625</v>
      </c>
      <c r="B57" s="2" t="s">
        <v>59</v>
      </c>
      <c r="C57" s="85">
        <v>45342</v>
      </c>
      <c r="D57" s="59">
        <v>454</v>
      </c>
      <c r="E57" s="3">
        <v>101.45</v>
      </c>
      <c r="F57" s="3">
        <v>85</v>
      </c>
      <c r="G57" s="5">
        <f t="shared" si="0"/>
        <v>9054.4125000000004</v>
      </c>
      <c r="I57" s="41"/>
      <c r="J57" s="11"/>
    </row>
    <row r="58" spans="1:10" x14ac:dyDescent="0.3">
      <c r="A58" s="60">
        <v>60625</v>
      </c>
      <c r="B58" s="2" t="s">
        <v>59</v>
      </c>
      <c r="C58" s="86">
        <v>45342</v>
      </c>
      <c r="D58" s="66">
        <v>453</v>
      </c>
      <c r="E58" s="43">
        <v>108.65</v>
      </c>
      <c r="F58" s="43">
        <v>85</v>
      </c>
      <c r="G58" s="46">
        <f t="shared" si="0"/>
        <v>9697.0125000000007</v>
      </c>
      <c r="I58" s="44"/>
      <c r="J58" s="45"/>
    </row>
    <row r="59" spans="1:10" x14ac:dyDescent="0.3">
      <c r="A59" s="60">
        <v>60625</v>
      </c>
      <c r="B59" s="2" t="s">
        <v>59</v>
      </c>
      <c r="C59" s="86">
        <v>45342</v>
      </c>
      <c r="D59" s="66">
        <v>452</v>
      </c>
      <c r="E59" s="43">
        <v>104</v>
      </c>
      <c r="F59" s="43">
        <v>85</v>
      </c>
      <c r="G59" s="46">
        <f t="shared" si="0"/>
        <v>9282</v>
      </c>
      <c r="I59" s="44"/>
      <c r="J59" s="45"/>
    </row>
    <row r="60" spans="1:10" x14ac:dyDescent="0.3">
      <c r="A60" s="60">
        <v>60625</v>
      </c>
      <c r="B60" s="2" t="s">
        <v>59</v>
      </c>
      <c r="C60" s="86">
        <v>45332</v>
      </c>
      <c r="D60" s="66">
        <v>451</v>
      </c>
      <c r="E60" s="43">
        <v>103.85</v>
      </c>
      <c r="F60" s="43">
        <v>85</v>
      </c>
      <c r="G60" s="46">
        <f t="shared" si="0"/>
        <v>9268.6124999999993</v>
      </c>
      <c r="I60" s="44"/>
      <c r="J60" s="45"/>
    </row>
    <row r="61" spans="1:10" x14ac:dyDescent="0.3">
      <c r="A61" s="60">
        <v>60625</v>
      </c>
      <c r="B61" s="2" t="s">
        <v>59</v>
      </c>
      <c r="C61" s="86">
        <v>45324</v>
      </c>
      <c r="D61" s="66">
        <v>450</v>
      </c>
      <c r="E61" s="43">
        <v>101.7</v>
      </c>
      <c r="F61" s="43">
        <v>85</v>
      </c>
      <c r="G61" s="46">
        <f t="shared" si="0"/>
        <v>9076.7250000000004</v>
      </c>
      <c r="I61" s="44"/>
      <c r="J61" s="45"/>
    </row>
    <row r="62" spans="1:10" x14ac:dyDescent="0.3">
      <c r="A62" s="60">
        <v>60625</v>
      </c>
      <c r="B62" s="2" t="s">
        <v>59</v>
      </c>
      <c r="C62" s="86">
        <v>45324</v>
      </c>
      <c r="D62" s="66">
        <v>449</v>
      </c>
      <c r="E62" s="43">
        <v>112.2</v>
      </c>
      <c r="F62" s="43">
        <v>85</v>
      </c>
      <c r="G62" s="46">
        <f t="shared" si="0"/>
        <v>10013.85</v>
      </c>
      <c r="I62" s="44"/>
      <c r="J62" s="45"/>
    </row>
    <row r="63" spans="1:10" x14ac:dyDescent="0.3">
      <c r="A63" s="60">
        <v>60625</v>
      </c>
      <c r="B63" s="2" t="s">
        <v>59</v>
      </c>
      <c r="C63" s="86">
        <v>45324</v>
      </c>
      <c r="D63" s="66">
        <v>448</v>
      </c>
      <c r="E63" s="43">
        <v>108.35</v>
      </c>
      <c r="F63" s="43">
        <v>85</v>
      </c>
      <c r="G63" s="46">
        <f t="shared" si="0"/>
        <v>9670.2374999999993</v>
      </c>
      <c r="I63" s="44"/>
      <c r="J63" s="45"/>
    </row>
    <row r="64" spans="1:10" x14ac:dyDescent="0.3">
      <c r="A64" s="60">
        <v>60625</v>
      </c>
      <c r="B64" s="2" t="s">
        <v>60</v>
      </c>
      <c r="C64" s="86">
        <v>45350</v>
      </c>
      <c r="D64" s="66">
        <v>457</v>
      </c>
      <c r="E64" s="43">
        <v>94.85</v>
      </c>
      <c r="F64" s="43">
        <v>85</v>
      </c>
      <c r="G64" s="46">
        <f t="shared" si="0"/>
        <v>8465.3624999999993</v>
      </c>
      <c r="I64" s="44"/>
      <c r="J64" s="45"/>
    </row>
    <row r="65" spans="1:10" x14ac:dyDescent="0.3">
      <c r="A65" s="60">
        <v>60625</v>
      </c>
      <c r="B65" s="2" t="s">
        <v>60</v>
      </c>
      <c r="C65" s="86">
        <v>45356</v>
      </c>
      <c r="D65" s="66">
        <v>458</v>
      </c>
      <c r="E65" s="43">
        <v>99.9</v>
      </c>
      <c r="F65" s="43">
        <v>85</v>
      </c>
      <c r="G65" s="46">
        <f t="shared" si="0"/>
        <v>8916.0750000000007</v>
      </c>
      <c r="I65" s="44"/>
      <c r="J65" s="45"/>
    </row>
    <row r="66" spans="1:10" x14ac:dyDescent="0.3">
      <c r="A66" s="60">
        <v>60625</v>
      </c>
      <c r="B66" s="2" t="s">
        <v>60</v>
      </c>
      <c r="C66" s="86">
        <v>45356</v>
      </c>
      <c r="D66" s="66">
        <v>459</v>
      </c>
      <c r="E66" s="43">
        <v>110.35</v>
      </c>
      <c r="F66" s="43">
        <v>85</v>
      </c>
      <c r="G66" s="46">
        <f t="shared" si="0"/>
        <v>9848.7374999999993</v>
      </c>
      <c r="I66" s="44"/>
      <c r="J66" s="45"/>
    </row>
    <row r="67" spans="1:10" x14ac:dyDescent="0.3">
      <c r="A67" s="60">
        <v>60625</v>
      </c>
      <c r="B67" s="2" t="s">
        <v>66</v>
      </c>
      <c r="C67" s="86">
        <v>45356</v>
      </c>
      <c r="D67" s="66">
        <v>460</v>
      </c>
      <c r="E67" s="43">
        <v>100.1</v>
      </c>
      <c r="F67" s="43">
        <v>85</v>
      </c>
      <c r="G67" s="46">
        <f t="shared" si="0"/>
        <v>8933.9249999999993</v>
      </c>
      <c r="I67" s="44"/>
      <c r="J67" s="45"/>
    </row>
    <row r="68" spans="1:10" x14ac:dyDescent="0.3">
      <c r="A68" s="60">
        <v>60625</v>
      </c>
      <c r="B68" s="42" t="s">
        <v>67</v>
      </c>
      <c r="C68" s="86">
        <v>45356</v>
      </c>
      <c r="D68" s="66">
        <v>461</v>
      </c>
      <c r="E68" s="43">
        <v>108.35</v>
      </c>
      <c r="F68" s="43">
        <v>85</v>
      </c>
      <c r="G68" s="46">
        <f t="shared" si="0"/>
        <v>9670.2374999999993</v>
      </c>
      <c r="I68" s="44"/>
      <c r="J68" s="45"/>
    </row>
    <row r="69" spans="1:10" x14ac:dyDescent="0.3">
      <c r="A69" s="60">
        <v>60625</v>
      </c>
      <c r="B69" s="2" t="s">
        <v>60</v>
      </c>
      <c r="C69" s="86">
        <v>45356</v>
      </c>
      <c r="D69" s="66">
        <v>462</v>
      </c>
      <c r="E69" s="43">
        <v>94.1</v>
      </c>
      <c r="F69" s="43">
        <v>85</v>
      </c>
      <c r="G69" s="46">
        <f t="shared" si="0"/>
        <v>8398.4249999999993</v>
      </c>
      <c r="I69" s="44"/>
      <c r="J69" s="45"/>
    </row>
    <row r="70" spans="1:10" x14ac:dyDescent="0.3">
      <c r="A70" s="60">
        <v>60625</v>
      </c>
      <c r="B70" s="2" t="s">
        <v>60</v>
      </c>
      <c r="C70" s="86">
        <v>45356</v>
      </c>
      <c r="D70" s="66">
        <v>463</v>
      </c>
      <c r="E70" s="43">
        <v>96.8</v>
      </c>
      <c r="F70" s="43">
        <v>85</v>
      </c>
      <c r="G70" s="46">
        <f t="shared" si="0"/>
        <v>8639.4</v>
      </c>
      <c r="I70" s="44"/>
      <c r="J70" s="45"/>
    </row>
    <row r="71" spans="1:10" x14ac:dyDescent="0.3">
      <c r="A71" s="60">
        <v>60625</v>
      </c>
      <c r="B71" s="2" t="s">
        <v>59</v>
      </c>
      <c r="C71" s="86">
        <v>45357</v>
      </c>
      <c r="D71" s="66">
        <v>464</v>
      </c>
      <c r="E71" s="43">
        <v>111.33</v>
      </c>
      <c r="F71" s="43">
        <v>85</v>
      </c>
      <c r="G71" s="46">
        <f t="shared" si="0"/>
        <v>9936.2024999999994</v>
      </c>
      <c r="I71" s="44"/>
      <c r="J71" s="45"/>
    </row>
    <row r="72" spans="1:10" x14ac:dyDescent="0.3">
      <c r="A72" s="60">
        <v>60625</v>
      </c>
      <c r="B72" s="2" t="s">
        <v>59</v>
      </c>
      <c r="C72" s="86">
        <v>45357</v>
      </c>
      <c r="D72" s="66">
        <v>465</v>
      </c>
      <c r="E72" s="43">
        <v>106.3</v>
      </c>
      <c r="F72" s="43">
        <v>85</v>
      </c>
      <c r="G72" s="46">
        <f t="shared" si="0"/>
        <v>9487.2749999999996</v>
      </c>
      <c r="I72" s="44"/>
      <c r="J72" s="45"/>
    </row>
    <row r="73" spans="1:10" x14ac:dyDescent="0.3">
      <c r="A73" s="60">
        <v>60625</v>
      </c>
      <c r="B73" s="2" t="s">
        <v>59</v>
      </c>
      <c r="C73" s="86">
        <v>45357</v>
      </c>
      <c r="D73" s="66">
        <v>466</v>
      </c>
      <c r="E73" s="43">
        <v>112.1</v>
      </c>
      <c r="F73" s="43">
        <v>85</v>
      </c>
      <c r="G73" s="46">
        <f t="shared" si="0"/>
        <v>10004.924999999999</v>
      </c>
      <c r="I73" s="44"/>
      <c r="J73" s="45"/>
    </row>
    <row r="74" spans="1:10" x14ac:dyDescent="0.3">
      <c r="A74" s="60">
        <v>60625</v>
      </c>
      <c r="B74" s="2" t="s">
        <v>59</v>
      </c>
      <c r="C74" s="86">
        <v>45357</v>
      </c>
      <c r="D74" s="66">
        <v>467</v>
      </c>
      <c r="E74" s="43">
        <v>107.15</v>
      </c>
      <c r="F74" s="43">
        <v>85</v>
      </c>
      <c r="G74" s="46">
        <f t="shared" si="0"/>
        <v>9563.1375000000007</v>
      </c>
      <c r="I74" s="44"/>
      <c r="J74" s="45"/>
    </row>
    <row r="75" spans="1:10" x14ac:dyDescent="0.3">
      <c r="A75" s="60">
        <v>60625</v>
      </c>
      <c r="B75" s="2" t="s">
        <v>59</v>
      </c>
      <c r="C75" s="86">
        <v>45359</v>
      </c>
      <c r="D75" s="66">
        <v>468</v>
      </c>
      <c r="E75" s="43">
        <v>114.9</v>
      </c>
      <c r="F75" s="43">
        <v>85</v>
      </c>
      <c r="G75" s="46">
        <f t="shared" si="0"/>
        <v>10254.825000000001</v>
      </c>
      <c r="I75" s="44"/>
      <c r="J75" s="45"/>
    </row>
    <row r="76" spans="1:10" x14ac:dyDescent="0.3">
      <c r="A76" s="60">
        <v>60625</v>
      </c>
      <c r="B76" s="2" t="s">
        <v>59</v>
      </c>
      <c r="C76" s="86">
        <v>45359</v>
      </c>
      <c r="D76" s="66">
        <v>469</v>
      </c>
      <c r="E76" s="43">
        <v>108.8</v>
      </c>
      <c r="F76" s="43">
        <v>85</v>
      </c>
      <c r="G76" s="46">
        <f t="shared" si="0"/>
        <v>9710.4</v>
      </c>
      <c r="I76" s="44"/>
      <c r="J76" s="45"/>
    </row>
    <row r="77" spans="1:10" x14ac:dyDescent="0.3">
      <c r="A77" s="60">
        <v>60625</v>
      </c>
      <c r="B77" s="2" t="s">
        <v>66</v>
      </c>
      <c r="C77" s="86">
        <v>45359</v>
      </c>
      <c r="D77" s="66">
        <v>470</v>
      </c>
      <c r="E77" s="43">
        <v>102.95</v>
      </c>
      <c r="F77" s="43">
        <v>85</v>
      </c>
      <c r="G77" s="46">
        <f t="shared" si="0"/>
        <v>9188.2875000000004</v>
      </c>
      <c r="I77" s="44"/>
      <c r="J77" s="45"/>
    </row>
    <row r="78" spans="1:10" x14ac:dyDescent="0.3">
      <c r="A78" s="60">
        <v>60625</v>
      </c>
      <c r="B78" s="2" t="s">
        <v>59</v>
      </c>
      <c r="C78" s="86">
        <v>45360</v>
      </c>
      <c r="D78" s="66">
        <v>471</v>
      </c>
      <c r="E78" s="43">
        <v>107.95</v>
      </c>
      <c r="F78" s="43">
        <v>85</v>
      </c>
      <c r="G78" s="46">
        <f t="shared" si="0"/>
        <v>9634.5375000000004</v>
      </c>
      <c r="I78" s="44"/>
      <c r="J78" s="45"/>
    </row>
    <row r="79" spans="1:10" x14ac:dyDescent="0.3">
      <c r="A79" s="60">
        <v>60625</v>
      </c>
      <c r="B79" s="2" t="s">
        <v>59</v>
      </c>
      <c r="C79" s="86">
        <v>45360</v>
      </c>
      <c r="D79" s="66">
        <v>472</v>
      </c>
      <c r="E79" s="43">
        <v>103.9</v>
      </c>
      <c r="F79" s="43">
        <v>85</v>
      </c>
      <c r="G79" s="46">
        <f t="shared" si="0"/>
        <v>9273.0750000000007</v>
      </c>
      <c r="I79" s="44"/>
      <c r="J79" s="45"/>
    </row>
    <row r="80" spans="1:10" x14ac:dyDescent="0.3">
      <c r="A80" s="60">
        <v>60625</v>
      </c>
      <c r="B80" s="2" t="s">
        <v>59</v>
      </c>
      <c r="C80" s="86">
        <v>45360</v>
      </c>
      <c r="D80" s="66">
        <v>473</v>
      </c>
      <c r="E80" s="43">
        <v>112.75</v>
      </c>
      <c r="F80" s="43">
        <v>85</v>
      </c>
      <c r="G80" s="46">
        <f t="shared" si="0"/>
        <v>10062.9375</v>
      </c>
      <c r="I80" s="44"/>
      <c r="J80" s="45"/>
    </row>
    <row r="81" spans="1:10" x14ac:dyDescent="0.3">
      <c r="A81" s="60">
        <v>60625</v>
      </c>
      <c r="B81" s="42"/>
      <c r="C81" s="86"/>
      <c r="D81" s="66"/>
      <c r="E81" s="43"/>
      <c r="F81" s="43"/>
      <c r="G81" s="46"/>
      <c r="I81" s="44"/>
      <c r="J81" s="45"/>
    </row>
    <row r="82" spans="1:10" x14ac:dyDescent="0.3">
      <c r="A82" s="60">
        <v>60625</v>
      </c>
      <c r="B82" s="42"/>
      <c r="C82" s="86"/>
      <c r="D82" s="66"/>
      <c r="E82" s="43"/>
      <c r="F82" s="43"/>
      <c r="G82" s="46"/>
      <c r="I82" s="44"/>
      <c r="J82" s="45"/>
    </row>
    <row r="83" spans="1:10" x14ac:dyDescent="0.3">
      <c r="A83" s="60">
        <v>60625</v>
      </c>
      <c r="B83" s="42"/>
      <c r="C83" s="86"/>
      <c r="D83" s="66"/>
      <c r="E83" s="43"/>
      <c r="F83" s="43"/>
      <c r="G83" s="46"/>
      <c r="I83" s="44"/>
      <c r="J83" s="45"/>
    </row>
    <row r="84" spans="1:10" x14ac:dyDescent="0.3">
      <c r="A84" s="60">
        <v>60625</v>
      </c>
      <c r="B84" s="42"/>
      <c r="C84" s="86"/>
      <c r="D84" s="66"/>
      <c r="E84" s="43"/>
      <c r="F84" s="43"/>
      <c r="G84" s="46"/>
      <c r="I84" s="44"/>
      <c r="J84" s="45"/>
    </row>
    <row r="85" spans="1:10" x14ac:dyDescent="0.3">
      <c r="A85" s="60">
        <v>60625</v>
      </c>
      <c r="B85" s="42"/>
      <c r="C85" s="86"/>
      <c r="D85" s="66"/>
      <c r="E85" s="43"/>
      <c r="F85" s="43"/>
      <c r="G85" s="46"/>
      <c r="I85" s="44"/>
      <c r="J85" s="45"/>
    </row>
    <row r="86" spans="1:10" x14ac:dyDescent="0.3">
      <c r="A86" s="60">
        <v>60625</v>
      </c>
      <c r="B86" s="42"/>
      <c r="C86" s="86"/>
      <c r="D86" s="66"/>
      <c r="E86" s="43"/>
      <c r="F86" s="43"/>
      <c r="G86" s="46"/>
      <c r="I86" s="44"/>
      <c r="J86" s="45"/>
    </row>
    <row r="87" spans="1:10" x14ac:dyDescent="0.3">
      <c r="A87" s="60">
        <v>60625</v>
      </c>
      <c r="B87" s="42"/>
      <c r="C87" s="86"/>
      <c r="D87" s="66"/>
      <c r="E87" s="43"/>
      <c r="F87" s="43"/>
      <c r="G87" s="46"/>
      <c r="I87" s="44"/>
      <c r="J87" s="45"/>
    </row>
    <row r="88" spans="1:10" x14ac:dyDescent="0.3">
      <c r="A88" s="60">
        <v>60625</v>
      </c>
      <c r="B88" s="42"/>
      <c r="C88" s="86"/>
      <c r="D88" s="66"/>
      <c r="E88" s="43"/>
      <c r="F88" s="43"/>
      <c r="G88" s="46"/>
      <c r="I88" s="44"/>
      <c r="J88" s="45"/>
    </row>
    <row r="89" spans="1:10" x14ac:dyDescent="0.3">
      <c r="A89" s="60">
        <v>60625</v>
      </c>
      <c r="B89" s="42"/>
      <c r="C89" s="86"/>
      <c r="D89" s="66"/>
      <c r="E89" s="43"/>
      <c r="F89" s="43"/>
      <c r="G89" s="46"/>
      <c r="I89" s="44"/>
      <c r="J89" s="45"/>
    </row>
    <row r="90" spans="1:10" x14ac:dyDescent="0.3">
      <c r="A90" s="60">
        <v>60625</v>
      </c>
      <c r="B90" s="42"/>
      <c r="C90" s="86"/>
      <c r="D90" s="66"/>
      <c r="E90" s="43"/>
      <c r="F90" s="43"/>
      <c r="G90" s="46"/>
      <c r="I90" s="44"/>
      <c r="J90" s="45"/>
    </row>
    <row r="91" spans="1:10" x14ac:dyDescent="0.3">
      <c r="A91" s="60">
        <v>60625</v>
      </c>
      <c r="B91" s="42"/>
      <c r="C91" s="86"/>
      <c r="D91" s="66"/>
      <c r="E91" s="43"/>
      <c r="F91" s="43"/>
      <c r="G91" s="46"/>
      <c r="I91" s="44"/>
      <c r="J91" s="45"/>
    </row>
    <row r="92" spans="1:10" x14ac:dyDescent="0.3">
      <c r="A92" s="60">
        <v>60625</v>
      </c>
      <c r="B92" s="42"/>
      <c r="C92" s="86"/>
      <c r="D92" s="66"/>
      <c r="E92" s="43"/>
      <c r="F92" s="43"/>
      <c r="G92" s="46"/>
      <c r="I92" s="44"/>
      <c r="J92" s="45"/>
    </row>
    <row r="93" spans="1:10" x14ac:dyDescent="0.3">
      <c r="A93" s="60">
        <v>60625</v>
      </c>
      <c r="B93" s="42"/>
      <c r="C93" s="86"/>
      <c r="D93" s="66"/>
      <c r="E93" s="43"/>
      <c r="F93" s="43"/>
      <c r="G93" s="46"/>
      <c r="I93" s="44"/>
      <c r="J93" s="45"/>
    </row>
    <row r="94" spans="1:10" x14ac:dyDescent="0.3">
      <c r="A94" s="60">
        <v>60625</v>
      </c>
      <c r="B94" s="42"/>
      <c r="C94" s="86"/>
      <c r="D94" s="66"/>
      <c r="E94" s="43"/>
      <c r="F94" s="43"/>
      <c r="G94" s="46"/>
      <c r="I94" s="44"/>
      <c r="J94" s="45"/>
    </row>
    <row r="95" spans="1:10" ht="15" thickBot="1" x14ac:dyDescent="0.35">
      <c r="A95" s="60">
        <v>60625</v>
      </c>
      <c r="B95" s="42"/>
      <c r="C95" s="86"/>
      <c r="D95" s="66"/>
      <c r="E95" s="43"/>
      <c r="F95" s="43"/>
      <c r="G95" s="46"/>
      <c r="I95" s="44"/>
      <c r="J95" s="45"/>
    </row>
    <row r="96" spans="1:10" ht="15" thickBot="1" x14ac:dyDescent="0.35">
      <c r="A96" s="67"/>
      <c r="B96" s="47"/>
      <c r="C96" s="87"/>
      <c r="D96" s="68"/>
      <c r="E96" s="49">
        <f>SUM(E7:E95)</f>
        <v>7690.3300000000027</v>
      </c>
      <c r="F96" s="49">
        <v>85</v>
      </c>
      <c r="G96" s="48">
        <f>SUM(G7:G95)</f>
        <v>686361.95250000001</v>
      </c>
      <c r="I96" s="25">
        <f>SUM(I7:I95)</f>
        <v>622089</v>
      </c>
      <c r="J96" s="26" t="s">
        <v>21</v>
      </c>
    </row>
    <row r="97" spans="2:10" ht="15" thickBot="1" x14ac:dyDescent="0.35">
      <c r="I97" s="50">
        <f>G96-I96</f>
        <v>64272.952500000014</v>
      </c>
      <c r="J97" s="51" t="s">
        <v>20</v>
      </c>
    </row>
    <row r="99" spans="2:10" ht="15" thickBot="1" x14ac:dyDescent="0.35"/>
    <row r="100" spans="2:10" ht="16.2" thickBot="1" x14ac:dyDescent="0.35">
      <c r="B100" s="75" t="s">
        <v>31</v>
      </c>
      <c r="E100" s="76" t="s">
        <v>27</v>
      </c>
      <c r="F100" s="77" t="s">
        <v>30</v>
      </c>
    </row>
    <row r="101" spans="2:10" x14ac:dyDescent="0.3">
      <c r="B101" s="15" t="s">
        <v>32</v>
      </c>
      <c r="E101" s="16">
        <v>2364.35</v>
      </c>
      <c r="F101" s="37" t="s">
        <v>28</v>
      </c>
    </row>
    <row r="102" spans="2:10" x14ac:dyDescent="0.3">
      <c r="B102" s="10" t="s">
        <v>25</v>
      </c>
      <c r="E102" s="2">
        <v>803.95</v>
      </c>
      <c r="F102" s="34" t="s">
        <v>29</v>
      </c>
    </row>
    <row r="103" spans="2:10" ht="15" thickBot="1" x14ac:dyDescent="0.35">
      <c r="B103" s="72" t="s">
        <v>26</v>
      </c>
      <c r="E103" s="42">
        <v>1790.6</v>
      </c>
      <c r="F103" s="73" t="s">
        <v>29</v>
      </c>
    </row>
    <row r="104" spans="2:10" ht="15" thickBot="1" x14ac:dyDescent="0.35">
      <c r="B104" s="74" t="s">
        <v>33</v>
      </c>
      <c r="E104" s="47">
        <f>SUM(E101:E103)</f>
        <v>4958.8999999999996</v>
      </c>
      <c r="F104" s="71"/>
    </row>
    <row r="105" spans="2:10" ht="15" thickBot="1" x14ac:dyDescent="0.35"/>
    <row r="106" spans="2:10" ht="15" thickBot="1" x14ac:dyDescent="0.35">
      <c r="B106" s="74" t="s">
        <v>34</v>
      </c>
      <c r="E106" s="49"/>
      <c r="F106" s="71"/>
    </row>
  </sheetData>
  <pageMargins left="0.7" right="0.7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60500</vt:lpstr>
      <vt:lpstr>60625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2025-06-06T05:48:14Z</dcterms:modified>
</cp:coreProperties>
</file>