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9" i="1" l="1"/>
  <c r="J24" i="1" l="1"/>
  <c r="L24" i="1" s="1"/>
  <c r="J22" i="1"/>
  <c r="L22" i="1" s="1"/>
  <c r="J23" i="1"/>
  <c r="L23" i="1" s="1"/>
  <c r="L25" i="1" l="1"/>
  <c r="T8" i="1"/>
  <c r="P9" i="1" l="1"/>
  <c r="X8" i="1"/>
  <c r="U9" i="1"/>
  <c r="G8" i="1"/>
  <c r="M8" i="1" l="1"/>
  <c r="M17" i="1" s="1"/>
  <c r="L8" i="1"/>
  <c r="L17" i="1" s="1"/>
  <c r="K8" i="1"/>
  <c r="K17" i="1" s="1"/>
  <c r="S24" i="1" s="1"/>
  <c r="X9" i="1"/>
  <c r="X17" i="1" s="1"/>
  <c r="H8" i="1"/>
  <c r="N8" i="1" s="1"/>
  <c r="J8" i="1"/>
  <c r="I8" i="1" l="1"/>
  <c r="P8" i="1" l="1"/>
  <c r="P17" i="1" s="1"/>
  <c r="X19" i="1" s="1"/>
  <c r="S25" i="1" s="1"/>
</calcChain>
</file>

<file path=xl/sharedStrings.xml><?xml version="1.0" encoding="utf-8"?>
<sst xmlns="http://schemas.openxmlformats.org/spreadsheetml/2006/main" count="52" uniqueCount="50">
  <si>
    <t>Amount</t>
  </si>
  <si>
    <t>SD (5%)</t>
  </si>
  <si>
    <t>PAYMENT NOTE No.</t>
  </si>
  <si>
    <t>UTR</t>
  </si>
  <si>
    <t>Additional Debit</t>
  </si>
  <si>
    <t>Advance Debit</t>
  </si>
  <si>
    <t>PIPE  LINE WORK</t>
  </si>
  <si>
    <t>Hold Amount</t>
  </si>
  <si>
    <t>R K CONTRACTOR</t>
  </si>
  <si>
    <t>31-05-2023 IFT/IFT23151122405/RIUP23/452/R K CONTRACTOR 148500.00</t>
  </si>
  <si>
    <t>RIUP23/452</t>
  </si>
  <si>
    <t>ITEM</t>
  </si>
  <si>
    <t>DPR</t>
  </si>
  <si>
    <t>CUM</t>
  </si>
  <si>
    <t>EXCESS</t>
  </si>
  <si>
    <t>RATE</t>
  </si>
  <si>
    <t>AMOUNT</t>
  </si>
  <si>
    <t>Dism.C C</t>
  </si>
  <si>
    <t>DISM. BOE</t>
  </si>
  <si>
    <t>RR. BOE</t>
  </si>
  <si>
    <t>Hold amt</t>
  </si>
  <si>
    <t>14-08-2023 IFT/IFT23226143734/RIUP23/1525/R K CONTRACTOR ₹ 99,000.00</t>
  </si>
  <si>
    <t>RIUP23/1525</t>
  </si>
  <si>
    <t>Updated on - 31-01-2023</t>
  </si>
  <si>
    <t>Total Hold</t>
  </si>
  <si>
    <t>Advance/Surplus</t>
  </si>
  <si>
    <t>Subcontractor:</t>
  </si>
  <si>
    <t>State:</t>
  </si>
  <si>
    <t>District:</t>
  </si>
  <si>
    <t>Block:</t>
  </si>
  <si>
    <t>Uttar Pradesh</t>
  </si>
  <si>
    <t>Shamli</t>
  </si>
  <si>
    <t xml:space="preserve">MULLAPUR Village pipeline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</si>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</sst>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i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7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0" fillId="0" borderId="15" xfId="0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6" fillId="0" borderId="15" xfId="0" applyFont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9" fontId="3" fillId="2" borderId="11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0" fontId="5" fillId="2" borderId="2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  <xf numFmtId="43" fontId="8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Font="1"/>
    <xf numFmtId="0" fontId="7" fillId="2" borderId="22" xfId="0" applyFont="1" applyFill="1" applyBorder="1" applyAlignment="1">
      <alignment vertical="center"/>
    </xf>
    <xf numFmtId="0" fontId="7" fillId="2" borderId="22" xfId="0" applyFont="1" applyFill="1" applyBorder="1" applyAlignment="1">
      <alignment horizontal="center" vertical="center" wrapText="1"/>
    </xf>
    <xf numFmtId="14" fontId="7" fillId="2" borderId="22" xfId="0" applyNumberFormat="1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43" fontId="9" fillId="2" borderId="22" xfId="1" applyNumberFormat="1" applyFont="1" applyFill="1" applyBorder="1" applyAlignment="1">
      <alignment horizontal="center" vertical="center"/>
    </xf>
    <xf numFmtId="43" fontId="7" fillId="2" borderId="22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9"/>
  <sheetViews>
    <sheetView tabSelected="1" zoomScale="85" zoomScaleNormal="85" workbookViewId="0">
      <selection activeCell="B8" sqref="B8"/>
    </sheetView>
  </sheetViews>
  <sheetFormatPr defaultColWidth="9" defaultRowHeight="15" x14ac:dyDescent="0.25"/>
  <cols>
    <col min="1" max="1" width="9" style="15"/>
    <col min="2" max="2" width="28.42578125" style="15" customWidth="1"/>
    <col min="3" max="3" width="11.28515625" style="15" bestFit="1" customWidth="1"/>
    <col min="4" max="4" width="9.7109375" style="15" bestFit="1" customWidth="1"/>
    <col min="5" max="5" width="11.140625" style="15" bestFit="1" customWidth="1"/>
    <col min="6" max="6" width="10.7109375" style="15" bestFit="1" customWidth="1"/>
    <col min="7" max="7" width="14.7109375" style="15" bestFit="1" customWidth="1"/>
    <col min="8" max="8" width="13.28515625" style="14" bestFit="1" customWidth="1"/>
    <col min="9" max="9" width="10.85546875" style="14" bestFit="1" customWidth="1"/>
    <col min="10" max="10" width="8.85546875" style="15" bestFit="1" customWidth="1"/>
    <col min="11" max="11" width="10.7109375" style="15" bestFit="1" customWidth="1"/>
    <col min="12" max="12" width="13.28515625" style="15" customWidth="1"/>
    <col min="13" max="13" width="10.42578125" style="15" customWidth="1"/>
    <col min="14" max="16" width="14.85546875" style="15" customWidth="1"/>
    <col min="17" max="17" width="3.42578125" style="15" customWidth="1"/>
    <col min="18" max="18" width="21.5703125" style="15" bestFit="1" customWidth="1"/>
    <col min="19" max="19" width="12.5703125" style="15" bestFit="1" customWidth="1"/>
    <col min="20" max="20" width="14.5703125" style="15" bestFit="1" customWidth="1"/>
    <col min="21" max="23" width="14.5703125" style="15" customWidth="1"/>
    <col min="24" max="24" width="15.7109375" style="15" customWidth="1"/>
    <col min="25" max="25" width="68.7109375" style="15" bestFit="1" customWidth="1"/>
    <col min="26" max="16384" width="9" style="15"/>
  </cols>
  <sheetData>
    <row r="1" spans="1:32" x14ac:dyDescent="0.25">
      <c r="A1" s="57" t="s">
        <v>26</v>
      </c>
      <c r="B1" s="12" t="s">
        <v>8</v>
      </c>
      <c r="C1" s="11"/>
      <c r="D1" s="11"/>
      <c r="E1" s="13"/>
      <c r="F1" s="13"/>
      <c r="G1" s="13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32" ht="21" x14ac:dyDescent="0.25">
      <c r="A2" s="57" t="s">
        <v>27</v>
      </c>
      <c r="B2" s="58" t="s">
        <v>30</v>
      </c>
      <c r="C2" s="16"/>
      <c r="D2" s="65" t="s">
        <v>8</v>
      </c>
      <c r="E2" s="65"/>
      <c r="F2" s="65"/>
      <c r="G2" s="11"/>
      <c r="H2" s="15"/>
      <c r="I2" s="65" t="s">
        <v>6</v>
      </c>
      <c r="J2" s="65"/>
      <c r="K2" s="65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1"/>
      <c r="Y2" s="11"/>
    </row>
    <row r="3" spans="1:32" ht="21.75" thickBot="1" x14ac:dyDescent="0.3">
      <c r="A3" s="57" t="s">
        <v>28</v>
      </c>
      <c r="B3" s="58" t="s">
        <v>31</v>
      </c>
      <c r="C3" s="16"/>
      <c r="D3" s="56"/>
      <c r="E3" s="56"/>
      <c r="F3" s="56"/>
      <c r="G3" s="11"/>
      <c r="H3" s="15"/>
      <c r="I3" s="56"/>
      <c r="J3" s="56"/>
      <c r="K3" s="56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1"/>
      <c r="Y3" s="11"/>
    </row>
    <row r="4" spans="1:32" ht="15.75" thickBot="1" x14ac:dyDescent="0.3">
      <c r="A4" s="57" t="s">
        <v>29</v>
      </c>
      <c r="B4" s="58" t="s">
        <v>31</v>
      </c>
      <c r="C4" s="18"/>
      <c r="D4" s="18"/>
      <c r="E4" s="18"/>
      <c r="F4" s="19"/>
      <c r="G4" s="19"/>
      <c r="H4" s="20"/>
      <c r="I4" s="20"/>
      <c r="J4" s="17"/>
      <c r="K4" s="17"/>
      <c r="L4" s="17"/>
      <c r="M4" s="17"/>
      <c r="N4" s="11"/>
      <c r="O4" s="11"/>
      <c r="P4" s="11"/>
      <c r="Q4" s="11"/>
      <c r="R4" s="17"/>
      <c r="S4" s="21"/>
      <c r="T4" s="21"/>
      <c r="U4" s="21"/>
      <c r="V4" s="21"/>
      <c r="W4" s="21"/>
      <c r="X4" s="21"/>
      <c r="Y4" s="21"/>
    </row>
    <row r="5" spans="1:32" ht="43.7" customHeight="1" thickBot="1" x14ac:dyDescent="0.3">
      <c r="A5" s="59" t="s">
        <v>33</v>
      </c>
      <c r="B5" s="60" t="s">
        <v>34</v>
      </c>
      <c r="C5" s="61" t="s">
        <v>35</v>
      </c>
      <c r="D5" s="62" t="s">
        <v>36</v>
      </c>
      <c r="E5" s="60" t="s">
        <v>37</v>
      </c>
      <c r="F5" s="60" t="s">
        <v>38</v>
      </c>
      <c r="G5" s="62" t="s">
        <v>39</v>
      </c>
      <c r="H5" s="63" t="s">
        <v>40</v>
      </c>
      <c r="I5" s="64" t="s">
        <v>0</v>
      </c>
      <c r="J5" s="60" t="s">
        <v>41</v>
      </c>
      <c r="K5" s="60" t="s">
        <v>42</v>
      </c>
      <c r="L5" s="60" t="s">
        <v>43</v>
      </c>
      <c r="M5" s="60" t="s">
        <v>44</v>
      </c>
      <c r="N5" s="6" t="s">
        <v>45</v>
      </c>
      <c r="O5" s="6" t="s">
        <v>7</v>
      </c>
      <c r="P5" s="7" t="s">
        <v>46</v>
      </c>
      <c r="Q5" s="1"/>
      <c r="R5" s="7" t="s">
        <v>2</v>
      </c>
      <c r="S5" s="60" t="s">
        <v>47</v>
      </c>
      <c r="T5" s="60" t="s">
        <v>48</v>
      </c>
      <c r="U5" s="6" t="s">
        <v>1</v>
      </c>
      <c r="V5" s="6" t="s">
        <v>4</v>
      </c>
      <c r="W5" s="52" t="s">
        <v>5</v>
      </c>
      <c r="X5" s="60" t="s">
        <v>49</v>
      </c>
      <c r="Y5" s="60" t="s">
        <v>3</v>
      </c>
      <c r="Z5" s="20"/>
      <c r="AA5" s="20"/>
      <c r="AB5" s="20"/>
      <c r="AC5" s="20"/>
      <c r="AD5" s="20"/>
      <c r="AE5" s="20"/>
      <c r="AF5" s="20"/>
    </row>
    <row r="6" spans="1:32" x14ac:dyDescent="0.25">
      <c r="A6" s="22"/>
      <c r="B6" s="23"/>
      <c r="C6" s="24"/>
      <c r="D6" s="24"/>
      <c r="E6" s="24"/>
      <c r="F6" s="25"/>
      <c r="G6" s="25"/>
      <c r="H6" s="26"/>
      <c r="I6" s="27"/>
      <c r="J6" s="50">
        <v>0.01</v>
      </c>
      <c r="K6" s="49">
        <v>0.05</v>
      </c>
      <c r="L6" s="51">
        <v>0.1</v>
      </c>
      <c r="M6" s="51">
        <v>0.1</v>
      </c>
      <c r="N6" s="28"/>
      <c r="O6" s="25"/>
      <c r="P6" s="29"/>
      <c r="Q6" s="1"/>
      <c r="R6" s="30"/>
      <c r="S6" s="26"/>
      <c r="T6" s="50">
        <v>0.01</v>
      </c>
      <c r="U6" s="49">
        <v>0.05</v>
      </c>
      <c r="V6" s="51"/>
      <c r="W6" s="51"/>
      <c r="X6" s="27"/>
      <c r="Y6" s="31"/>
      <c r="Z6" s="20"/>
      <c r="AA6" s="20"/>
      <c r="AB6" s="20"/>
      <c r="AC6" s="20"/>
      <c r="AD6" s="20"/>
    </row>
    <row r="7" spans="1:32" x14ac:dyDescent="0.25">
      <c r="A7" s="32">
        <v>57577</v>
      </c>
      <c r="B7" s="9"/>
      <c r="C7" s="2"/>
      <c r="D7" s="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4"/>
      <c r="Q7" s="1"/>
      <c r="R7" s="35"/>
      <c r="S7" s="33"/>
      <c r="T7" s="33"/>
      <c r="U7" s="33"/>
      <c r="V7" s="33"/>
      <c r="W7" s="33"/>
      <c r="X7" s="33"/>
      <c r="Y7" s="36"/>
      <c r="Z7" s="20"/>
      <c r="AA7" s="20"/>
      <c r="AB7" s="20"/>
      <c r="AC7" s="20"/>
      <c r="AD7" s="20"/>
    </row>
    <row r="8" spans="1:32" ht="38.450000000000003" customHeight="1" x14ac:dyDescent="0.25">
      <c r="A8" s="32">
        <v>57577</v>
      </c>
      <c r="B8" s="48" t="s">
        <v>32</v>
      </c>
      <c r="C8" s="2">
        <v>45107</v>
      </c>
      <c r="D8" s="3">
        <v>5</v>
      </c>
      <c r="E8" s="33">
        <v>398752</v>
      </c>
      <c r="F8" s="33">
        <v>72056</v>
      </c>
      <c r="G8" s="33">
        <f>E8-F8</f>
        <v>326696</v>
      </c>
      <c r="H8" s="33">
        <f>ROUND(G8*18%,0)</f>
        <v>58805</v>
      </c>
      <c r="I8" s="33">
        <f>G8+H8</f>
        <v>385501</v>
      </c>
      <c r="J8" s="33">
        <f>J6*G8</f>
        <v>3266.96</v>
      </c>
      <c r="K8" s="33">
        <f>K6*G8</f>
        <v>16334.800000000001</v>
      </c>
      <c r="L8" s="33">
        <f>L6*G8</f>
        <v>32669.600000000002</v>
      </c>
      <c r="M8" s="33">
        <f>M6*G8</f>
        <v>32669.600000000002</v>
      </c>
      <c r="N8" s="33">
        <f>H8</f>
        <v>58805</v>
      </c>
      <c r="O8" s="33">
        <v>98972.5</v>
      </c>
      <c r="P8" s="34">
        <f>ROUNDUP(I8-SUM(J8:O8),0)</f>
        <v>142783</v>
      </c>
      <c r="Q8" s="1"/>
      <c r="R8" s="35" t="s">
        <v>10</v>
      </c>
      <c r="S8" s="33">
        <v>150000</v>
      </c>
      <c r="T8" s="33">
        <f>S8*T6</f>
        <v>1500</v>
      </c>
      <c r="U8" s="33">
        <v>0</v>
      </c>
      <c r="V8" s="33">
        <v>0</v>
      </c>
      <c r="W8" s="33">
        <v>0</v>
      </c>
      <c r="X8" s="33">
        <f>ROUND(S8-T8-U8-W8,0)</f>
        <v>148500</v>
      </c>
      <c r="Y8" s="33" t="s">
        <v>9</v>
      </c>
      <c r="Z8" s="20"/>
      <c r="AA8" s="20"/>
      <c r="AB8" s="20"/>
      <c r="AC8" s="20"/>
      <c r="AD8" s="20"/>
    </row>
    <row r="9" spans="1:32" ht="38.450000000000003" customHeight="1" x14ac:dyDescent="0.25">
      <c r="A9" s="32">
        <v>57577</v>
      </c>
      <c r="B9" s="53"/>
      <c r="C9" s="2"/>
      <c r="D9" s="3"/>
      <c r="E9" s="37"/>
      <c r="F9" s="37"/>
      <c r="G9" s="37"/>
      <c r="H9" s="33"/>
      <c r="I9" s="33"/>
      <c r="J9" s="33"/>
      <c r="K9" s="33"/>
      <c r="L9" s="33"/>
      <c r="M9" s="33"/>
      <c r="N9" s="33"/>
      <c r="O9" s="33"/>
      <c r="P9" s="34">
        <f>E9</f>
        <v>0</v>
      </c>
      <c r="Q9" s="1"/>
      <c r="R9" s="35" t="s">
        <v>22</v>
      </c>
      <c r="S9" s="33">
        <v>100000</v>
      </c>
      <c r="T9" s="33">
        <f>S9*T6</f>
        <v>1000</v>
      </c>
      <c r="U9" s="33">
        <f>U7*S9</f>
        <v>0</v>
      </c>
      <c r="V9" s="33"/>
      <c r="W9" s="33">
        <v>0</v>
      </c>
      <c r="X9" s="33">
        <f>ROUND(S9-T9-U9-V9-W9,0)</f>
        <v>99000</v>
      </c>
      <c r="Y9" s="34" t="s">
        <v>21</v>
      </c>
      <c r="Z9" s="20"/>
      <c r="AA9" s="20"/>
      <c r="AB9" s="20"/>
      <c r="AC9" s="20"/>
      <c r="AD9" s="20"/>
    </row>
    <row r="10" spans="1:32" x14ac:dyDescent="0.25">
      <c r="A10" s="32">
        <v>57577</v>
      </c>
      <c r="B10" s="9"/>
      <c r="C10" s="2"/>
      <c r="D10" s="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4"/>
      <c r="Q10" s="1"/>
      <c r="R10" s="35"/>
      <c r="S10" s="33"/>
      <c r="T10" s="33"/>
      <c r="U10" s="33"/>
      <c r="V10" s="33"/>
      <c r="W10" s="33"/>
      <c r="X10" s="33"/>
      <c r="Y10" s="34"/>
      <c r="Z10" s="20"/>
      <c r="AA10" s="20"/>
      <c r="AB10" s="20"/>
      <c r="AC10" s="20"/>
      <c r="AD10" s="20"/>
    </row>
    <row r="11" spans="1:32" x14ac:dyDescent="0.25">
      <c r="A11" s="32">
        <v>57577</v>
      </c>
      <c r="B11" s="9"/>
      <c r="C11" s="2"/>
      <c r="D11" s="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4"/>
      <c r="Q11" s="1"/>
      <c r="R11" s="35"/>
      <c r="S11" s="33"/>
      <c r="T11" s="33"/>
      <c r="U11" s="33"/>
      <c r="V11" s="33"/>
      <c r="W11" s="33"/>
      <c r="X11" s="33"/>
      <c r="Y11" s="34"/>
      <c r="Z11" s="20"/>
      <c r="AA11" s="20"/>
      <c r="AB11" s="20"/>
      <c r="AC11" s="20"/>
      <c r="AD11" s="20"/>
    </row>
    <row r="12" spans="1:32" x14ac:dyDescent="0.25">
      <c r="A12" s="32">
        <v>57577</v>
      </c>
      <c r="B12" s="9"/>
      <c r="C12" s="2"/>
      <c r="D12" s="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Q12" s="1"/>
      <c r="R12" s="35"/>
      <c r="S12" s="33"/>
      <c r="T12" s="33"/>
      <c r="U12" s="33"/>
      <c r="V12" s="33"/>
      <c r="W12" s="33"/>
      <c r="X12" s="33"/>
      <c r="Y12" s="34"/>
      <c r="Z12" s="20"/>
      <c r="AA12" s="20"/>
      <c r="AB12" s="20"/>
      <c r="AC12" s="20"/>
      <c r="AD12" s="20"/>
    </row>
    <row r="13" spans="1:32" x14ac:dyDescent="0.25">
      <c r="A13" s="32">
        <v>57577</v>
      </c>
      <c r="B13" s="35"/>
      <c r="C13" s="2"/>
      <c r="D13" s="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4"/>
      <c r="Q13" s="1"/>
      <c r="R13" s="35"/>
      <c r="S13" s="33"/>
      <c r="T13" s="33"/>
      <c r="U13" s="33"/>
      <c r="V13" s="33"/>
      <c r="W13" s="33"/>
      <c r="X13" s="33"/>
      <c r="Y13" s="38"/>
      <c r="Z13" s="20"/>
      <c r="AA13" s="20"/>
      <c r="AB13" s="20"/>
      <c r="AC13" s="20"/>
      <c r="AD13" s="20"/>
    </row>
    <row r="14" spans="1:32" x14ac:dyDescent="0.25">
      <c r="A14" s="32">
        <v>57577</v>
      </c>
      <c r="B14" s="35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4"/>
      <c r="Q14" s="1"/>
      <c r="R14" s="35"/>
      <c r="S14" s="33"/>
      <c r="T14" s="33"/>
      <c r="U14" s="33"/>
      <c r="V14" s="33"/>
      <c r="W14" s="33"/>
      <c r="X14" s="33"/>
      <c r="Y14" s="34"/>
      <c r="Z14" s="20"/>
      <c r="AA14" s="20"/>
      <c r="AB14" s="20"/>
      <c r="AC14" s="20"/>
      <c r="AD14" s="20"/>
    </row>
    <row r="15" spans="1:32" ht="15.75" thickBot="1" x14ac:dyDescent="0.3">
      <c r="A15" s="32"/>
      <c r="B15" s="39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1"/>
      <c r="Q15" s="10"/>
      <c r="R15" s="42"/>
      <c r="S15" s="40"/>
      <c r="T15" s="40"/>
      <c r="U15" s="40"/>
      <c r="V15" s="40"/>
      <c r="W15" s="40"/>
      <c r="X15" s="40"/>
      <c r="Y15" s="41"/>
      <c r="Z15" s="20"/>
      <c r="AA15" s="20"/>
      <c r="AB15" s="20"/>
      <c r="AC15" s="20"/>
      <c r="AD15" s="20"/>
    </row>
    <row r="16" spans="1:32" x14ac:dyDescent="0.25">
      <c r="A16" s="43"/>
      <c r="B16" s="44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8"/>
      <c r="R16" s="45"/>
      <c r="S16" s="45"/>
      <c r="T16" s="45"/>
      <c r="U16" s="45"/>
      <c r="V16" s="45"/>
      <c r="W16" s="45"/>
      <c r="X16" s="45"/>
      <c r="Y16" s="45"/>
      <c r="Z16" s="20"/>
      <c r="AA16" s="20"/>
      <c r="AB16" s="20"/>
      <c r="AC16" s="20"/>
      <c r="AD16" s="20"/>
    </row>
    <row r="17" spans="1:30" x14ac:dyDescent="0.25">
      <c r="A17" s="43"/>
      <c r="B17" s="33"/>
      <c r="C17" s="33"/>
      <c r="D17" s="33"/>
      <c r="E17" s="33"/>
      <c r="F17" s="33"/>
      <c r="G17" s="33"/>
      <c r="H17" s="33"/>
      <c r="I17" s="33"/>
      <c r="J17" s="33"/>
      <c r="K17" s="33">
        <f>SUM(K8:K15)</f>
        <v>16334.800000000001</v>
      </c>
      <c r="L17" s="33">
        <f>SUM(L8:L15)</f>
        <v>32669.600000000002</v>
      </c>
      <c r="M17" s="33">
        <f>SUM(M8:M15)</f>
        <v>32669.600000000002</v>
      </c>
      <c r="N17" s="33"/>
      <c r="O17" s="33"/>
      <c r="P17" s="46">
        <f>SUM(P7:P15)</f>
        <v>142783</v>
      </c>
      <c r="Q17" s="4"/>
      <c r="R17" s="33"/>
      <c r="S17" s="33"/>
      <c r="T17" s="33"/>
      <c r="U17" s="33"/>
      <c r="V17" s="33"/>
      <c r="W17" s="33"/>
      <c r="X17" s="46">
        <f>SUM(X7:X15)</f>
        <v>247500</v>
      </c>
      <c r="Y17" s="33"/>
      <c r="Z17" s="20"/>
      <c r="AA17" s="20"/>
      <c r="AB17" s="20"/>
      <c r="AC17" s="20"/>
      <c r="AD17" s="20"/>
    </row>
    <row r="18" spans="1:30" x14ac:dyDescent="0.25">
      <c r="A18" s="4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46"/>
      <c r="Q18" s="4"/>
      <c r="R18" s="33"/>
      <c r="S18" s="33"/>
      <c r="T18" s="33"/>
      <c r="U18" s="33"/>
      <c r="V18" s="33"/>
      <c r="W18" s="33"/>
      <c r="X18" s="46"/>
      <c r="Y18" s="33"/>
      <c r="Z18" s="20"/>
      <c r="AA18" s="20"/>
      <c r="AB18" s="20"/>
      <c r="AC18" s="20"/>
      <c r="AD18" s="20"/>
    </row>
    <row r="19" spans="1:30" x14ac:dyDescent="0.25">
      <c r="A19" s="4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4"/>
      <c r="R19" s="33"/>
      <c r="S19" s="33"/>
      <c r="T19" s="46"/>
      <c r="U19" s="46"/>
      <c r="V19" s="46"/>
      <c r="W19" s="46"/>
      <c r="X19" s="46">
        <f>P17-X17</f>
        <v>-104717</v>
      </c>
      <c r="Y19" s="33"/>
      <c r="Z19" s="20"/>
      <c r="AA19" s="20"/>
      <c r="AB19" s="20"/>
      <c r="AC19" s="20"/>
      <c r="AD19" s="20"/>
    </row>
    <row r="20" spans="1:30" x14ac:dyDescent="0.25">
      <c r="A20" s="47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5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</row>
    <row r="21" spans="1:30" x14ac:dyDescent="0.25">
      <c r="A21" s="47"/>
      <c r="B21" s="20"/>
      <c r="C21" s="20"/>
      <c r="D21" s="20"/>
      <c r="E21" s="20"/>
      <c r="F21" s="20"/>
      <c r="G21" s="54" t="s">
        <v>11</v>
      </c>
      <c r="H21" s="54" t="s">
        <v>12</v>
      </c>
      <c r="I21" s="54" t="s">
        <v>13</v>
      </c>
      <c r="J21" s="54" t="s">
        <v>14</v>
      </c>
      <c r="K21" s="54" t="s">
        <v>15</v>
      </c>
      <c r="L21" s="54" t="s">
        <v>16</v>
      </c>
      <c r="M21" s="20"/>
      <c r="N21" s="20"/>
      <c r="O21" s="20"/>
      <c r="P21" s="20"/>
      <c r="Q21" s="5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</row>
    <row r="22" spans="1:30" x14ac:dyDescent="0.25">
      <c r="A22" s="47"/>
      <c r="B22" s="20"/>
      <c r="C22" s="20"/>
      <c r="D22" s="20"/>
      <c r="E22" s="20"/>
      <c r="F22" s="20"/>
      <c r="G22" s="54" t="s">
        <v>18</v>
      </c>
      <c r="H22" s="54">
        <v>0</v>
      </c>
      <c r="I22" s="54">
        <v>208.86</v>
      </c>
      <c r="J22" s="54">
        <f>I22-H22</f>
        <v>208.86</v>
      </c>
      <c r="K22" s="54">
        <v>50</v>
      </c>
      <c r="L22" s="54">
        <f>K22*J22</f>
        <v>10443</v>
      </c>
      <c r="M22" s="20"/>
      <c r="N22" s="20"/>
      <c r="O22" s="20"/>
      <c r="P22" s="20"/>
      <c r="Q22" s="5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</row>
    <row r="23" spans="1:30" x14ac:dyDescent="0.25">
      <c r="A23" s="47"/>
      <c r="B23" s="20"/>
      <c r="C23" s="20"/>
      <c r="D23" s="20"/>
      <c r="E23" s="20"/>
      <c r="F23" s="20"/>
      <c r="G23" s="54" t="s">
        <v>17</v>
      </c>
      <c r="H23" s="54">
        <v>203.33</v>
      </c>
      <c r="I23" s="54">
        <v>461.92</v>
      </c>
      <c r="J23" s="54">
        <f>I23-H23</f>
        <v>258.59000000000003</v>
      </c>
      <c r="K23" s="54">
        <v>250</v>
      </c>
      <c r="L23" s="54">
        <f>K23*J23</f>
        <v>64647.500000000007</v>
      </c>
      <c r="M23" s="20"/>
      <c r="N23" s="20"/>
      <c r="O23" s="20"/>
      <c r="P23" s="20"/>
      <c r="Q23" s="5"/>
      <c r="R23" s="66" t="s">
        <v>23</v>
      </c>
      <c r="S23" s="66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</row>
    <row r="24" spans="1:30" x14ac:dyDescent="0.25">
      <c r="A24" s="47"/>
      <c r="B24" s="20"/>
      <c r="C24" s="20"/>
      <c r="D24" s="20"/>
      <c r="E24" s="20"/>
      <c r="F24" s="20"/>
      <c r="G24" s="54" t="s">
        <v>19</v>
      </c>
      <c r="H24" s="54">
        <v>0</v>
      </c>
      <c r="I24" s="54">
        <v>119.41</v>
      </c>
      <c r="J24" s="54">
        <f>I24-H24</f>
        <v>119.41</v>
      </c>
      <c r="K24" s="54">
        <v>200</v>
      </c>
      <c r="L24" s="54">
        <f>K24*J24</f>
        <v>23882</v>
      </c>
      <c r="M24" s="20"/>
      <c r="N24" s="20"/>
      <c r="O24" s="20"/>
      <c r="P24" s="20"/>
      <c r="Q24" s="5"/>
      <c r="R24" s="33" t="s">
        <v>24</v>
      </c>
      <c r="S24" s="33">
        <f>SUM(K17:M17)</f>
        <v>81674</v>
      </c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</row>
    <row r="25" spans="1:30" ht="15.75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55" t="s">
        <v>20</v>
      </c>
      <c r="L25" s="55">
        <f>SUM(L22:L24)</f>
        <v>98972.5</v>
      </c>
      <c r="M25" s="20"/>
      <c r="N25" s="20"/>
      <c r="O25" s="20"/>
      <c r="P25" s="20"/>
      <c r="Q25" s="5"/>
      <c r="R25" s="33" t="s">
        <v>25</v>
      </c>
      <c r="S25" s="33">
        <f>X19</f>
        <v>-104717</v>
      </c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</row>
    <row r="26" spans="1:30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5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</row>
    <row r="27" spans="1:30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5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</row>
    <row r="28" spans="1:30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5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</row>
    <row r="29" spans="1:30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5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</row>
    <row r="30" spans="1:30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5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</row>
    <row r="31" spans="1:30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5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</row>
    <row r="32" spans="1:30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5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</row>
    <row r="33" spans="1:30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5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</row>
    <row r="34" spans="1:30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5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</row>
    <row r="35" spans="1:30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5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</row>
    <row r="36" spans="1:30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5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</row>
    <row r="37" spans="1:30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5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</row>
    <row r="38" spans="1:30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5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</row>
    <row r="39" spans="1:30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</row>
    <row r="40" spans="1:30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</row>
    <row r="41" spans="1:30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</row>
    <row r="42" spans="1:30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</row>
    <row r="43" spans="1:30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</row>
    <row r="44" spans="1:30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</row>
    <row r="45" spans="1:30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</row>
    <row r="46" spans="1:30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</row>
    <row r="47" spans="1:30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</row>
    <row r="48" spans="1:30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</row>
    <row r="49" spans="1:30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</row>
    <row r="50" spans="1:30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</row>
    <row r="51" spans="1:30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</row>
    <row r="52" spans="1:30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</row>
    <row r="53" spans="1:30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</row>
    <row r="54" spans="1:30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</row>
    <row r="55" spans="1:30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</row>
    <row r="56" spans="1:30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</row>
    <row r="57" spans="1:30" x14ac:dyDescent="0.25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</row>
    <row r="58" spans="1:30" x14ac:dyDescent="0.25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</row>
    <row r="59" spans="1:30" x14ac:dyDescent="0.25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</row>
    <row r="60" spans="1:30" x14ac:dyDescent="0.2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30" x14ac:dyDescent="0.25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30" x14ac:dyDescent="0.25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30" x14ac:dyDescent="0.25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30" x14ac:dyDescent="0.25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x14ac:dyDescent="0.25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x14ac:dyDescent="0.25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x14ac:dyDescent="0.25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x14ac:dyDescent="0.25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x14ac:dyDescent="0.25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</sheetData>
  <mergeCells count="3">
    <mergeCell ref="D2:F2"/>
    <mergeCell ref="I2:K2"/>
    <mergeCell ref="R23:S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ADMIN</cp:lastModifiedBy>
  <dcterms:created xsi:type="dcterms:W3CDTF">2022-06-20T09:18:31Z</dcterms:created>
  <dcterms:modified xsi:type="dcterms:W3CDTF">2025-05-28T11:47:37Z</dcterms:modified>
</cp:coreProperties>
</file>