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35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7" i="1" l="1"/>
  <c r="F53" i="1" l="1"/>
  <c r="G53" i="1" s="1"/>
  <c r="K53" i="1" s="1"/>
  <c r="F52" i="1"/>
  <c r="G52" i="1" s="1"/>
  <c r="K52" i="1" s="1"/>
  <c r="F51" i="1"/>
  <c r="G51" i="1" s="1"/>
  <c r="K51" i="1" s="1"/>
  <c r="F50" i="1" l="1"/>
  <c r="G50" i="1" s="1"/>
  <c r="K50" i="1" s="1"/>
  <c r="F49" i="1"/>
  <c r="G49" i="1" s="1"/>
  <c r="K49" i="1" s="1"/>
  <c r="F48" i="1"/>
  <c r="G48" i="1" s="1"/>
  <c r="K48" i="1" s="1"/>
  <c r="F47" i="1"/>
  <c r="G47" i="1" s="1"/>
  <c r="K47" i="1" s="1"/>
  <c r="F46" i="1"/>
  <c r="G46" i="1" s="1"/>
  <c r="K46" i="1" s="1"/>
  <c r="F45" i="1"/>
  <c r="G45" i="1" s="1"/>
  <c r="K45" i="1" s="1"/>
  <c r="F44" i="1"/>
  <c r="G44" i="1"/>
  <c r="K44" i="1" s="1"/>
  <c r="F43" i="1"/>
  <c r="G43" i="1" s="1"/>
  <c r="K43" i="1" s="1"/>
  <c r="F42" i="1"/>
  <c r="G42" i="1" s="1"/>
  <c r="K42" i="1" s="1"/>
  <c r="F41" i="1"/>
  <c r="G41" i="1" s="1"/>
  <c r="K41" i="1" s="1"/>
  <c r="F40" i="1"/>
  <c r="G40" i="1" s="1"/>
  <c r="K40" i="1" s="1"/>
  <c r="F39" i="1" l="1"/>
  <c r="G39" i="1" s="1"/>
  <c r="K39" i="1" s="1"/>
  <c r="F38" i="1"/>
  <c r="G38" i="1"/>
  <c r="K38" i="1" s="1"/>
  <c r="F37" i="1"/>
  <c r="G37" i="1" s="1"/>
  <c r="K37" i="1" s="1"/>
  <c r="F36" i="1"/>
  <c r="G36" i="1" s="1"/>
  <c r="K36" i="1" s="1"/>
  <c r="F35" i="1"/>
  <c r="G35" i="1"/>
  <c r="K35" i="1" s="1"/>
  <c r="F31" i="1"/>
  <c r="G31" i="1" s="1"/>
  <c r="K31" i="1" s="1"/>
  <c r="F32" i="1"/>
  <c r="G32" i="1" s="1"/>
  <c r="K32" i="1" s="1"/>
  <c r="F33" i="1"/>
  <c r="G33" i="1" s="1"/>
  <c r="K33" i="1" s="1"/>
  <c r="F34" i="1"/>
  <c r="G34" i="1" s="1"/>
  <c r="K34" i="1" s="1"/>
  <c r="F30" i="1"/>
  <c r="G30" i="1" s="1"/>
  <c r="K30" i="1" s="1"/>
  <c r="F29" i="1"/>
  <c r="G29" i="1" s="1"/>
  <c r="K29" i="1" s="1"/>
  <c r="F28" i="1"/>
  <c r="G28" i="1" s="1"/>
  <c r="K28" i="1" s="1"/>
  <c r="F27" i="1"/>
  <c r="G27" i="1" s="1"/>
  <c r="K27" i="1" s="1"/>
  <c r="F26" i="1"/>
  <c r="G26" i="1" s="1"/>
  <c r="K26" i="1" s="1"/>
  <c r="F25" i="1"/>
  <c r="G25" i="1" s="1"/>
  <c r="K25" i="1" s="1"/>
  <c r="F24" i="1"/>
  <c r="G24" i="1" s="1"/>
  <c r="K24" i="1" s="1"/>
  <c r="F23" i="1"/>
  <c r="G23" i="1" s="1"/>
  <c r="K23" i="1" s="1"/>
  <c r="F22" i="1"/>
  <c r="G22" i="1" s="1"/>
  <c r="K22" i="1" s="1"/>
  <c r="F21" i="1"/>
  <c r="F15" i="1" l="1"/>
  <c r="F16" i="1"/>
  <c r="F17" i="1"/>
  <c r="F18" i="1"/>
  <c r="F19" i="1"/>
  <c r="F20" i="1"/>
  <c r="F9" i="1"/>
  <c r="F10" i="1"/>
  <c r="F11" i="1"/>
  <c r="F12" i="1"/>
  <c r="F13" i="1"/>
  <c r="F14" i="1"/>
  <c r="G14" i="1" s="1"/>
  <c r="F8" i="1"/>
  <c r="N24" i="1" l="1"/>
  <c r="R21" i="1" l="1"/>
  <c r="G21" i="1"/>
  <c r="K21" i="1" s="1"/>
  <c r="R22" i="1"/>
  <c r="O13" i="1" l="1"/>
  <c r="O9" i="1"/>
  <c r="G9" i="1"/>
  <c r="K9" i="1" l="1"/>
  <c r="R20" i="1" l="1"/>
  <c r="R19" i="1"/>
  <c r="R18" i="1"/>
  <c r="G13" i="1" l="1"/>
  <c r="G15" i="1"/>
  <c r="G16" i="1"/>
  <c r="R16" i="1" s="1"/>
  <c r="G8" i="1"/>
  <c r="G17" i="1"/>
  <c r="R17" i="1" s="1"/>
  <c r="G18" i="1"/>
  <c r="G19" i="1"/>
  <c r="G20" i="1"/>
  <c r="K20" i="1" s="1"/>
  <c r="O12" i="1"/>
  <c r="G12" i="1"/>
  <c r="G11" i="1"/>
  <c r="O11" i="1"/>
  <c r="O10" i="1"/>
  <c r="G10" i="1"/>
  <c r="K14" i="1" l="1"/>
  <c r="K18" i="1"/>
  <c r="K10" i="1"/>
  <c r="K12" i="1"/>
  <c r="K16" i="1"/>
  <c r="K8" i="1" l="1"/>
  <c r="R9" i="1"/>
  <c r="R8" i="1"/>
  <c r="R85" i="1" s="1"/>
  <c r="K11" i="1" l="1"/>
  <c r="K13" i="1" l="1"/>
  <c r="K15" i="1" l="1"/>
  <c r="K19" i="1" l="1"/>
  <c r="K17" i="1"/>
  <c r="K85" i="1" s="1"/>
  <c r="R87" i="1" s="1"/>
</calcChain>
</file>

<file path=xl/sharedStrings.xml><?xml version="1.0" encoding="utf-8"?>
<sst xmlns="http://schemas.openxmlformats.org/spreadsheetml/2006/main" count="92" uniqueCount="45">
  <si>
    <t>Amount</t>
  </si>
  <si>
    <t>PAYMENT NOTE No.</t>
  </si>
  <si>
    <t>UTR</t>
  </si>
  <si>
    <t>SD (5%)</t>
  </si>
  <si>
    <t>Advance paid</t>
  </si>
  <si>
    <t>Total Payable Amount Rs. -</t>
  </si>
  <si>
    <t>Balance Payable Amount Rs. -</t>
  </si>
  <si>
    <t>Total Paid Amount Rs. -</t>
  </si>
  <si>
    <t>Vianayk Associates</t>
  </si>
  <si>
    <t>Pea Gravel supplier</t>
  </si>
  <si>
    <t>09-02-2023 NEFT/AXISP00361995183/RIUP22/2137/VINAYAK ASSOCIA ₹ 8,03,692.00</t>
  </si>
  <si>
    <t>RIUP22/2137</t>
  </si>
  <si>
    <t>13-02-2023 NEFT/AXISP00362888554/RIUP22/2168/VINAYAK ASSOCIA ₹ 1,144,608.00</t>
  </si>
  <si>
    <t>/RIUP22/2168</t>
  </si>
  <si>
    <t>18-03-2023 NEFT/AXISP00372424201/RIUP22/2656/VINAYAK ASSOCIA 1684495.00</t>
  </si>
  <si>
    <t>31-08-2023 NEFT/AXISP00419835727/RIUP23/1776/VINAYAK ASSOCIATES/HDFC0000926 ₹ 1,73,502.00</t>
  </si>
  <si>
    <t>14-06-2024 NEFT/AXISP00509460936/RIUP24/0599/VINAYAK ASSOCIATES/HDFC0000926 350000.00</t>
  </si>
  <si>
    <t>sheetal -19.06.24</t>
  </si>
  <si>
    <t>16-07-2024 NEFT O/W-YESIG41980136406-HDFC0000926-VINAYAK ASSOCIATES-RIUP24/1142 384,181.00</t>
  </si>
  <si>
    <t>RIUP24/1142</t>
  </si>
  <si>
    <t>RIUP22/2656/</t>
  </si>
  <si>
    <t>RIUP23/1776</t>
  </si>
  <si>
    <t>RIUP24/0599</t>
  </si>
  <si>
    <t>04-09-2024 NEFT/AXISP00536083000/RIUP24/1499/VINAYAK ASSOCIATES/HDFC0000926 500000.00</t>
  </si>
  <si>
    <t>13-12-2024 NEFT/AXISP00584258421/RIUP24/2714/VINAYAK ASSOCIATES/HDFC0000926 100000.00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</si>
  <si>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</si>
  <si>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</si>
  <si>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</si>
  <si>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</si>
  <si>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</si>
  <si>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</si>
  <si>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</si>
  <si>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</si>
  <si>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</si>
  <si>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</si>
  <si>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</si>
  <si>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</si>
  <si>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</si>
  <si>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</si>
  <si>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</si>
  <si>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</si>
  <si>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</si>
  <si>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</si>
  <si>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</si>
  <si>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>Common Village Pea Fravel (1-6)mm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</si>
</sst>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1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15" fontId="3" fillId="2" borderId="16" xfId="0" applyNumberFormat="1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9" fontId="3" fillId="2" borderId="25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0" fontId="0" fillId="0" borderId="18" xfId="0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0" fontId="0" fillId="0" borderId="19" xfId="0" applyBorder="1" applyAlignment="1">
      <alignment vertical="center"/>
    </xf>
    <xf numFmtId="43" fontId="3" fillId="2" borderId="21" xfId="1" applyNumberFormat="1" applyFont="1" applyFill="1" applyBorder="1" applyAlignment="1">
      <alignment horizontal="right"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0" fontId="0" fillId="0" borderId="18" xfId="0" applyBorder="1" applyAlignment="1">
      <alignment vertical="center" wrapText="1"/>
    </xf>
    <xf numFmtId="0" fontId="3" fillId="2" borderId="9" xfId="0" applyFont="1" applyFill="1" applyBorder="1" applyAlignment="1">
      <alignment horizontal="center" vertical="center"/>
    </xf>
    <xf numFmtId="0" fontId="0" fillId="2" borderId="31" xfId="0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2" fontId="3" fillId="2" borderId="7" xfId="1" applyNumberFormat="1" applyFont="1" applyFill="1" applyBorder="1" applyAlignment="1">
      <alignment vertical="center"/>
    </xf>
    <xf numFmtId="0" fontId="3" fillId="0" borderId="9" xfId="0" applyFont="1" applyBorder="1" applyAlignment="1">
      <alignment horizontal="center" vertical="center"/>
    </xf>
    <xf numFmtId="0" fontId="0" fillId="3" borderId="0" xfId="0" applyFill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43" fontId="3" fillId="3" borderId="16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29" xfId="1" applyNumberFormat="1" applyFont="1" applyFill="1" applyBorder="1" applyAlignment="1">
      <alignment vertical="center"/>
    </xf>
    <xf numFmtId="2" fontId="3" fillId="3" borderId="7" xfId="1" applyNumberFormat="1" applyFont="1" applyFill="1" applyBorder="1" applyAlignment="1">
      <alignment vertical="center"/>
    </xf>
    <xf numFmtId="9" fontId="3" fillId="3" borderId="9" xfId="1" applyNumberFormat="1" applyFont="1" applyFill="1" applyBorder="1" applyAlignment="1">
      <alignment vertical="center"/>
    </xf>
    <xf numFmtId="9" fontId="3" fillId="3" borderId="25" xfId="1" applyNumberFormat="1" applyFont="1" applyFill="1" applyBorder="1" applyAlignment="1">
      <alignment vertical="center"/>
    </xf>
    <xf numFmtId="43" fontId="3" fillId="3" borderId="25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9" fontId="3" fillId="3" borderId="7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0" fontId="0" fillId="2" borderId="0" xfId="0" applyFill="1" applyBorder="1" applyAlignment="1">
      <alignment vertical="center"/>
    </xf>
    <xf numFmtId="0" fontId="6" fillId="0" borderId="0" xfId="0" applyFont="1"/>
    <xf numFmtId="0" fontId="0" fillId="0" borderId="0" xfId="0" applyFont="1"/>
    <xf numFmtId="0" fontId="6" fillId="2" borderId="32" xfId="0" applyFont="1" applyFill="1" applyBorder="1" applyAlignment="1">
      <alignment vertical="center"/>
    </xf>
    <xf numFmtId="0" fontId="6" fillId="2" borderId="32" xfId="0" applyFont="1" applyFill="1" applyBorder="1" applyAlignment="1">
      <alignment horizontal="center" vertical="center" wrapText="1"/>
    </xf>
    <xf numFmtId="14" fontId="6" fillId="2" borderId="32" xfId="0" applyNumberFormat="1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43" fontId="7" fillId="2" borderId="32" xfId="1" applyNumberFormat="1" applyFont="1" applyFill="1" applyBorder="1" applyAlignment="1">
      <alignment horizontal="center" vertical="center"/>
    </xf>
    <xf numFmtId="43" fontId="6" fillId="2" borderId="32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4"/>
  <sheetViews>
    <sheetView tabSelected="1" topLeftCell="A32" zoomScale="85" zoomScaleNormal="85" workbookViewId="0">
      <selection activeCell="B8" sqref="B8:B53"/>
    </sheetView>
  </sheetViews>
  <sheetFormatPr defaultColWidth="9" defaultRowHeight="15" x14ac:dyDescent="0.25"/>
  <cols>
    <col min="1" max="1" width="9" style="11"/>
    <col min="2" max="2" width="30" style="11" customWidth="1"/>
    <col min="3" max="3" width="13.42578125" style="11" bestFit="1" customWidth="1"/>
    <col min="4" max="4" width="11.5703125" style="11" bestFit="1" customWidth="1"/>
    <col min="5" max="5" width="13.28515625" style="11" customWidth="1"/>
    <col min="6" max="6" width="14.7109375" style="45" customWidth="1"/>
    <col min="7" max="7" width="12.85546875" style="45" bestFit="1" customWidth="1"/>
    <col min="8" max="8" width="15.140625" style="11" customWidth="1"/>
    <col min="9" max="9" width="10.42578125" style="11" bestFit="1" customWidth="1"/>
    <col min="10" max="11" width="14.85546875" style="11" customWidth="1"/>
    <col min="12" max="12" width="7.28515625" style="11" customWidth="1"/>
    <col min="13" max="13" width="21.7109375" style="11" bestFit="1" customWidth="1"/>
    <col min="14" max="14" width="14.7109375" style="11" customWidth="1"/>
    <col min="15" max="15" width="12.140625" style="11" customWidth="1"/>
    <col min="16" max="16" width="14.7109375" style="11" customWidth="1"/>
    <col min="17" max="17" width="13.85546875" style="11" customWidth="1"/>
    <col min="18" max="18" width="16.140625" style="11" bestFit="1" customWidth="1"/>
    <col min="19" max="19" width="105.42578125" style="11" customWidth="1"/>
    <col min="20" max="16384" width="9" style="11"/>
  </cols>
  <sheetData>
    <row r="1" spans="1:19" x14ac:dyDescent="0.25">
      <c r="A1" s="73" t="s">
        <v>25</v>
      </c>
      <c r="B1" s="10" t="s">
        <v>8</v>
      </c>
      <c r="E1" s="12"/>
      <c r="F1" s="13"/>
      <c r="G1" s="13"/>
    </row>
    <row r="2" spans="1:19" ht="21.75" thickBot="1" x14ac:dyDescent="0.3">
      <c r="A2" s="73" t="s">
        <v>26</v>
      </c>
      <c r="B2" s="74" t="s">
        <v>29</v>
      </c>
      <c r="C2" s="14"/>
      <c r="D2" s="14" t="s">
        <v>8</v>
      </c>
      <c r="E2" s="52"/>
      <c r="F2" s="49"/>
      <c r="G2" s="15"/>
      <c r="H2" s="49" t="s">
        <v>9</v>
      </c>
      <c r="I2" s="16"/>
      <c r="J2" s="16"/>
      <c r="K2" s="16"/>
      <c r="L2" s="16"/>
      <c r="M2" s="16"/>
      <c r="N2" s="16"/>
      <c r="O2" s="16"/>
      <c r="P2" s="16"/>
      <c r="Q2" s="16"/>
    </row>
    <row r="3" spans="1:19" ht="21.75" thickBot="1" x14ac:dyDescent="0.3">
      <c r="A3" s="73" t="s">
        <v>27</v>
      </c>
      <c r="B3" s="74" t="s">
        <v>30</v>
      </c>
      <c r="C3" s="14"/>
      <c r="D3" s="14"/>
      <c r="E3" s="72"/>
      <c r="F3" s="49"/>
      <c r="G3" s="15"/>
      <c r="H3" s="49"/>
      <c r="I3" s="16"/>
      <c r="J3" s="16"/>
      <c r="K3" s="16"/>
      <c r="L3" s="16"/>
      <c r="M3" s="16"/>
      <c r="N3" s="16"/>
      <c r="O3" s="16"/>
      <c r="P3" s="16"/>
      <c r="Q3" s="16"/>
    </row>
    <row r="4" spans="1:19" ht="15.75" thickBot="1" x14ac:dyDescent="0.3">
      <c r="A4" s="73" t="s">
        <v>28</v>
      </c>
      <c r="B4" s="74" t="s">
        <v>30</v>
      </c>
      <c r="C4" s="17"/>
      <c r="D4" s="17"/>
      <c r="E4" s="16"/>
      <c r="F4" s="18"/>
      <c r="G4" s="18"/>
      <c r="H4" s="16"/>
      <c r="I4" s="16"/>
      <c r="M4" s="16"/>
      <c r="N4" s="19"/>
      <c r="O4" s="19"/>
      <c r="P4" s="19"/>
      <c r="Q4" s="19"/>
      <c r="R4" s="19"/>
      <c r="S4" s="19"/>
    </row>
    <row r="5" spans="1:19" ht="43.9" customHeight="1" thickBot="1" x14ac:dyDescent="0.3">
      <c r="A5" s="75" t="s">
        <v>31</v>
      </c>
      <c r="B5" s="76" t="s">
        <v>32</v>
      </c>
      <c r="C5" s="77" t="s">
        <v>33</v>
      </c>
      <c r="D5" s="78" t="s">
        <v>34</v>
      </c>
      <c r="E5" s="76" t="s">
        <v>35</v>
      </c>
      <c r="F5" s="79" t="s">
        <v>36</v>
      </c>
      <c r="G5" s="80" t="s">
        <v>0</v>
      </c>
      <c r="H5" s="76" t="s">
        <v>37</v>
      </c>
      <c r="I5" s="9" t="s">
        <v>38</v>
      </c>
      <c r="J5" s="76" t="s">
        <v>39</v>
      </c>
      <c r="K5" s="76" t="s">
        <v>40</v>
      </c>
      <c r="L5" s="3"/>
      <c r="M5" s="2" t="s">
        <v>1</v>
      </c>
      <c r="N5" s="76" t="s">
        <v>41</v>
      </c>
      <c r="O5" s="76" t="s">
        <v>42</v>
      </c>
      <c r="P5" s="1" t="s">
        <v>3</v>
      </c>
      <c r="Q5" s="2" t="s">
        <v>4</v>
      </c>
      <c r="R5" s="76" t="s">
        <v>43</v>
      </c>
      <c r="S5" s="76" t="s">
        <v>2</v>
      </c>
    </row>
    <row r="6" spans="1:19" x14ac:dyDescent="0.25">
      <c r="B6" s="20"/>
      <c r="C6" s="21"/>
      <c r="D6" s="21"/>
      <c r="E6" s="47"/>
      <c r="F6" s="54"/>
      <c r="G6" s="32"/>
      <c r="H6" s="24">
        <v>0.01</v>
      </c>
      <c r="I6" s="25">
        <v>0.05</v>
      </c>
      <c r="J6" s="26"/>
      <c r="K6" s="26"/>
      <c r="L6" s="3"/>
      <c r="M6" s="27"/>
      <c r="N6" s="22"/>
      <c r="O6" s="28">
        <v>0.01</v>
      </c>
      <c r="P6" s="29">
        <v>0.05</v>
      </c>
      <c r="Q6" s="23"/>
      <c r="R6" s="30"/>
      <c r="S6" s="26"/>
    </row>
    <row r="7" spans="1:19" s="56" customFormat="1" ht="23.25" customHeight="1" x14ac:dyDescent="0.25">
      <c r="B7" s="57"/>
      <c r="C7" s="58"/>
      <c r="D7" s="59"/>
      <c r="E7" s="60"/>
      <c r="F7" s="61"/>
      <c r="G7" s="59"/>
      <c r="H7" s="62"/>
      <c r="I7" s="63"/>
      <c r="J7" s="64"/>
      <c r="K7" s="64"/>
      <c r="L7" s="71">
        <f>A8</f>
        <v>54369</v>
      </c>
      <c r="M7" s="65"/>
      <c r="N7" s="66"/>
      <c r="O7" s="67"/>
      <c r="P7" s="68"/>
      <c r="Q7" s="69"/>
      <c r="R7" s="70"/>
      <c r="S7" s="64"/>
    </row>
    <row r="8" spans="1:19" ht="27.6" customHeight="1" x14ac:dyDescent="0.25">
      <c r="A8" s="11">
        <v>54369</v>
      </c>
      <c r="B8" s="5" t="s">
        <v>44</v>
      </c>
      <c r="C8" s="6">
        <v>44911</v>
      </c>
      <c r="D8" s="51">
        <v>515</v>
      </c>
      <c r="E8" s="31">
        <v>54166</v>
      </c>
      <c r="F8" s="23">
        <f>E8*0.05</f>
        <v>2708.3</v>
      </c>
      <c r="G8" s="32">
        <f>ROUND(E8+F8,0)</f>
        <v>56874</v>
      </c>
      <c r="H8" s="32">
        <v>0</v>
      </c>
      <c r="I8" s="26">
        <v>0</v>
      </c>
      <c r="J8" s="26">
        <v>0</v>
      </c>
      <c r="K8" s="26">
        <f t="shared" ref="K8:K20" si="0">G8-SUM(H8:J8)</f>
        <v>56874</v>
      </c>
      <c r="L8" s="3"/>
      <c r="M8" s="33" t="s">
        <v>11</v>
      </c>
      <c r="N8" s="22">
        <v>803692</v>
      </c>
      <c r="O8" s="22">
        <v>0</v>
      </c>
      <c r="P8" s="23">
        <v>0</v>
      </c>
      <c r="Q8" s="23">
        <v>0</v>
      </c>
      <c r="R8" s="30">
        <f t="shared" ref="R8" si="1">N8-O8</f>
        <v>803692</v>
      </c>
      <c r="S8" s="34" t="s">
        <v>10</v>
      </c>
    </row>
    <row r="9" spans="1:19" ht="27.6" customHeight="1" x14ac:dyDescent="0.25">
      <c r="A9" s="11">
        <v>54369</v>
      </c>
      <c r="B9" s="5" t="s">
        <v>44</v>
      </c>
      <c r="C9" s="6">
        <v>44911</v>
      </c>
      <c r="D9" s="51">
        <v>516</v>
      </c>
      <c r="E9" s="31">
        <v>55881</v>
      </c>
      <c r="F9" s="23">
        <f t="shared" ref="F9:F20" si="2">E9*0.05</f>
        <v>2794.05</v>
      </c>
      <c r="G9" s="32">
        <f t="shared" ref="G9:G20" si="3">ROUND(E9+F9,0)</f>
        <v>58675</v>
      </c>
      <c r="H9" s="32">
        <v>0</v>
      </c>
      <c r="I9" s="26">
        <v>0</v>
      </c>
      <c r="J9" s="26">
        <v>0</v>
      </c>
      <c r="K9" s="26">
        <f t="shared" si="0"/>
        <v>58675</v>
      </c>
      <c r="L9" s="3"/>
      <c r="M9" s="33" t="s">
        <v>13</v>
      </c>
      <c r="N9" s="22">
        <v>1144608</v>
      </c>
      <c r="O9" s="22">
        <f t="shared" ref="O9:O13" si="4">H9</f>
        <v>0</v>
      </c>
      <c r="P9" s="23">
        <v>0</v>
      </c>
      <c r="Q9" s="23">
        <v>0</v>
      </c>
      <c r="R9" s="30">
        <f>N9-O9-P9-Q9</f>
        <v>1144608</v>
      </c>
      <c r="S9" s="34" t="s">
        <v>12</v>
      </c>
    </row>
    <row r="10" spans="1:19" ht="27.6" customHeight="1" x14ac:dyDescent="0.25">
      <c r="A10" s="11">
        <v>54369</v>
      </c>
      <c r="B10" s="5" t="s">
        <v>44</v>
      </c>
      <c r="C10" s="6">
        <v>44912</v>
      </c>
      <c r="D10" s="51">
        <v>517</v>
      </c>
      <c r="E10" s="31">
        <v>54495</v>
      </c>
      <c r="F10" s="23">
        <f t="shared" si="2"/>
        <v>2724.75</v>
      </c>
      <c r="G10" s="32">
        <f t="shared" si="3"/>
        <v>57220</v>
      </c>
      <c r="H10" s="32">
        <v>0</v>
      </c>
      <c r="I10" s="26">
        <v>0</v>
      </c>
      <c r="J10" s="26">
        <v>0</v>
      </c>
      <c r="K10" s="26">
        <f t="shared" si="0"/>
        <v>57220</v>
      </c>
      <c r="L10" s="3"/>
      <c r="M10" s="33" t="s">
        <v>20</v>
      </c>
      <c r="N10" s="22">
        <v>0</v>
      </c>
      <c r="O10" s="22">
        <f t="shared" si="4"/>
        <v>0</v>
      </c>
      <c r="P10" s="23">
        <v>0</v>
      </c>
      <c r="Q10" s="23">
        <v>0</v>
      </c>
      <c r="R10" s="30">
        <v>1684495</v>
      </c>
      <c r="S10" s="50" t="s">
        <v>14</v>
      </c>
    </row>
    <row r="11" spans="1:19" ht="27.6" customHeight="1" x14ac:dyDescent="0.25">
      <c r="A11" s="11">
        <v>54369</v>
      </c>
      <c r="B11" s="5" t="s">
        <v>44</v>
      </c>
      <c r="C11" s="6">
        <v>44912</v>
      </c>
      <c r="D11" s="51">
        <v>518</v>
      </c>
      <c r="E11" s="31">
        <v>55664</v>
      </c>
      <c r="F11" s="23">
        <f t="shared" si="2"/>
        <v>2783.2000000000003</v>
      </c>
      <c r="G11" s="32">
        <f t="shared" si="3"/>
        <v>58447</v>
      </c>
      <c r="H11" s="32">
        <v>0</v>
      </c>
      <c r="I11" s="26">
        <v>0</v>
      </c>
      <c r="J11" s="26">
        <v>0</v>
      </c>
      <c r="K11" s="26">
        <f t="shared" si="0"/>
        <v>58447</v>
      </c>
      <c r="L11" s="3"/>
      <c r="M11" s="33" t="s">
        <v>21</v>
      </c>
      <c r="N11" s="22">
        <v>0</v>
      </c>
      <c r="O11" s="22">
        <f t="shared" si="4"/>
        <v>0</v>
      </c>
      <c r="P11" s="23">
        <v>0</v>
      </c>
      <c r="Q11" s="23">
        <v>0</v>
      </c>
      <c r="R11" s="30">
        <v>173502</v>
      </c>
      <c r="S11" s="34" t="s">
        <v>15</v>
      </c>
    </row>
    <row r="12" spans="1:19" ht="27.6" customHeight="1" x14ac:dyDescent="0.25">
      <c r="A12" s="11">
        <v>54369</v>
      </c>
      <c r="B12" s="5" t="s">
        <v>44</v>
      </c>
      <c r="C12" s="6">
        <v>44913</v>
      </c>
      <c r="D12" s="51">
        <v>524</v>
      </c>
      <c r="E12" s="31">
        <v>53795</v>
      </c>
      <c r="F12" s="23">
        <f t="shared" si="2"/>
        <v>2689.75</v>
      </c>
      <c r="G12" s="32">
        <f t="shared" si="3"/>
        <v>56485</v>
      </c>
      <c r="H12" s="32">
        <v>0</v>
      </c>
      <c r="I12" s="26">
        <v>0</v>
      </c>
      <c r="J12" s="26">
        <v>0</v>
      </c>
      <c r="K12" s="26">
        <f t="shared" si="0"/>
        <v>56485</v>
      </c>
      <c r="L12" s="3"/>
      <c r="M12" s="33" t="s">
        <v>22</v>
      </c>
      <c r="N12" s="22">
        <v>0</v>
      </c>
      <c r="O12" s="22">
        <f t="shared" si="4"/>
        <v>0</v>
      </c>
      <c r="P12" s="23">
        <v>0</v>
      </c>
      <c r="Q12" s="23">
        <v>0</v>
      </c>
      <c r="R12" s="30">
        <v>350000</v>
      </c>
      <c r="S12" s="34" t="s">
        <v>16</v>
      </c>
    </row>
    <row r="13" spans="1:19" ht="27.6" customHeight="1" x14ac:dyDescent="0.25">
      <c r="A13" s="11">
        <v>54369</v>
      </c>
      <c r="B13" s="5" t="s">
        <v>44</v>
      </c>
      <c r="C13" s="6">
        <v>44913</v>
      </c>
      <c r="D13" s="51">
        <v>525</v>
      </c>
      <c r="E13" s="48">
        <v>54866</v>
      </c>
      <c r="F13" s="23">
        <f t="shared" si="2"/>
        <v>2743.3</v>
      </c>
      <c r="G13" s="32">
        <f t="shared" si="3"/>
        <v>57609</v>
      </c>
      <c r="H13" s="32">
        <v>0</v>
      </c>
      <c r="I13" s="26">
        <v>0</v>
      </c>
      <c r="J13" s="26">
        <v>0</v>
      </c>
      <c r="K13" s="26">
        <f t="shared" si="0"/>
        <v>57609</v>
      </c>
      <c r="L13" s="3"/>
      <c r="M13" s="33" t="s">
        <v>19</v>
      </c>
      <c r="N13" s="22">
        <v>0</v>
      </c>
      <c r="O13" s="22">
        <f t="shared" si="4"/>
        <v>0</v>
      </c>
      <c r="P13" s="23">
        <v>0</v>
      </c>
      <c r="Q13" s="23">
        <v>0</v>
      </c>
      <c r="R13" s="30">
        <v>384181</v>
      </c>
      <c r="S13" s="34" t="s">
        <v>18</v>
      </c>
    </row>
    <row r="14" spans="1:19" ht="27.6" customHeight="1" x14ac:dyDescent="0.25">
      <c r="A14" s="11">
        <v>54369</v>
      </c>
      <c r="B14" s="5" t="s">
        <v>44</v>
      </c>
      <c r="C14" s="6">
        <v>44915</v>
      </c>
      <c r="D14" s="51">
        <v>526</v>
      </c>
      <c r="E14" s="48">
        <v>54047</v>
      </c>
      <c r="F14" s="23">
        <f t="shared" si="2"/>
        <v>2702.3500000000004</v>
      </c>
      <c r="G14" s="32">
        <f>ROUND(E14+F14,0)</f>
        <v>56749</v>
      </c>
      <c r="H14" s="32">
        <v>0</v>
      </c>
      <c r="I14" s="26">
        <v>0</v>
      </c>
      <c r="J14" s="26">
        <v>0</v>
      </c>
      <c r="K14" s="26">
        <f t="shared" si="0"/>
        <v>56749</v>
      </c>
      <c r="L14" s="3"/>
      <c r="M14" s="33"/>
      <c r="N14" s="22">
        <v>0</v>
      </c>
      <c r="O14" s="22">
        <v>0</v>
      </c>
      <c r="P14" s="23">
        <v>0</v>
      </c>
      <c r="Q14" s="23">
        <v>0</v>
      </c>
      <c r="R14" s="30">
        <v>500000</v>
      </c>
      <c r="S14" s="50" t="s">
        <v>23</v>
      </c>
    </row>
    <row r="15" spans="1:19" ht="27.6" customHeight="1" x14ac:dyDescent="0.25">
      <c r="A15" s="11">
        <v>54369</v>
      </c>
      <c r="B15" s="5" t="s">
        <v>44</v>
      </c>
      <c r="C15" s="6">
        <v>44915</v>
      </c>
      <c r="D15" s="51">
        <v>527</v>
      </c>
      <c r="E15" s="48">
        <v>55846</v>
      </c>
      <c r="F15" s="23">
        <f t="shared" si="2"/>
        <v>2792.3</v>
      </c>
      <c r="G15" s="32">
        <f t="shared" si="3"/>
        <v>58638</v>
      </c>
      <c r="H15" s="32">
        <v>0</v>
      </c>
      <c r="I15" s="26">
        <v>0</v>
      </c>
      <c r="J15" s="26">
        <v>0</v>
      </c>
      <c r="K15" s="26">
        <f t="shared" si="0"/>
        <v>58638</v>
      </c>
      <c r="L15" s="3"/>
      <c r="M15" s="33"/>
      <c r="N15" s="22">
        <v>0</v>
      </c>
      <c r="O15" s="22">
        <v>0</v>
      </c>
      <c r="P15" s="23">
        <v>0</v>
      </c>
      <c r="Q15" s="23">
        <v>0</v>
      </c>
      <c r="R15" s="30">
        <v>100000</v>
      </c>
      <c r="S15" s="34" t="s">
        <v>24</v>
      </c>
    </row>
    <row r="16" spans="1:19" ht="27.6" customHeight="1" x14ac:dyDescent="0.25">
      <c r="A16" s="11">
        <v>54369</v>
      </c>
      <c r="B16" s="5" t="s">
        <v>44</v>
      </c>
      <c r="C16" s="6">
        <v>44915</v>
      </c>
      <c r="D16" s="51">
        <v>528</v>
      </c>
      <c r="E16" s="48">
        <v>54978</v>
      </c>
      <c r="F16" s="23">
        <f t="shared" si="2"/>
        <v>2748.9</v>
      </c>
      <c r="G16" s="32">
        <f t="shared" si="3"/>
        <v>57727</v>
      </c>
      <c r="H16" s="32">
        <v>0</v>
      </c>
      <c r="I16" s="26">
        <v>0</v>
      </c>
      <c r="J16" s="26">
        <v>0</v>
      </c>
      <c r="K16" s="26">
        <f t="shared" si="0"/>
        <v>57727</v>
      </c>
      <c r="L16" s="3"/>
      <c r="M16" s="33"/>
      <c r="N16" s="22">
        <v>0</v>
      </c>
      <c r="O16" s="22">
        <v>0</v>
      </c>
      <c r="P16" s="23">
        <v>0</v>
      </c>
      <c r="Q16" s="23">
        <v>0</v>
      </c>
      <c r="R16" s="30">
        <f t="shared" ref="R16:R20" si="5">N16-O16-P16-Q16</f>
        <v>0</v>
      </c>
      <c r="S16" s="34"/>
    </row>
    <row r="17" spans="1:19" ht="27.6" customHeight="1" x14ac:dyDescent="0.25">
      <c r="A17" s="11">
        <v>54369</v>
      </c>
      <c r="B17" s="5" t="s">
        <v>44</v>
      </c>
      <c r="C17" s="6">
        <v>44915</v>
      </c>
      <c r="D17" s="51">
        <v>529</v>
      </c>
      <c r="E17" s="48">
        <v>53739</v>
      </c>
      <c r="F17" s="23">
        <f t="shared" si="2"/>
        <v>2686.9500000000003</v>
      </c>
      <c r="G17" s="32">
        <f t="shared" si="3"/>
        <v>56426</v>
      </c>
      <c r="H17" s="32">
        <v>0</v>
      </c>
      <c r="I17" s="26">
        <v>0</v>
      </c>
      <c r="J17" s="26">
        <v>0</v>
      </c>
      <c r="K17" s="26">
        <f t="shared" si="0"/>
        <v>56426</v>
      </c>
      <c r="L17" s="3"/>
      <c r="M17" s="33"/>
      <c r="N17" s="22">
        <v>0</v>
      </c>
      <c r="O17" s="22">
        <v>0</v>
      </c>
      <c r="P17" s="23">
        <v>0</v>
      </c>
      <c r="Q17" s="23">
        <v>0</v>
      </c>
      <c r="R17" s="30">
        <f t="shared" si="5"/>
        <v>0</v>
      </c>
      <c r="S17" s="34"/>
    </row>
    <row r="18" spans="1:19" ht="27.6" customHeight="1" x14ac:dyDescent="0.25">
      <c r="A18" s="11">
        <v>54369</v>
      </c>
      <c r="B18" s="5" t="s">
        <v>44</v>
      </c>
      <c r="C18" s="6">
        <v>44915</v>
      </c>
      <c r="D18" s="51">
        <v>534</v>
      </c>
      <c r="E18" s="48">
        <v>54292</v>
      </c>
      <c r="F18" s="23">
        <f t="shared" si="2"/>
        <v>2714.6000000000004</v>
      </c>
      <c r="G18" s="32">
        <f t="shared" si="3"/>
        <v>57007</v>
      </c>
      <c r="H18" s="32">
        <v>0</v>
      </c>
      <c r="I18" s="26">
        <v>0</v>
      </c>
      <c r="J18" s="26">
        <v>0</v>
      </c>
      <c r="K18" s="26">
        <f t="shared" si="0"/>
        <v>57007</v>
      </c>
      <c r="L18" s="3"/>
      <c r="M18" s="33"/>
      <c r="N18" s="22">
        <v>0</v>
      </c>
      <c r="O18" s="22">
        <v>0</v>
      </c>
      <c r="P18" s="23">
        <v>0</v>
      </c>
      <c r="Q18" s="23">
        <v>0</v>
      </c>
      <c r="R18" s="30">
        <f t="shared" si="5"/>
        <v>0</v>
      </c>
      <c r="S18" s="50"/>
    </row>
    <row r="19" spans="1:19" ht="27.6" customHeight="1" x14ac:dyDescent="0.25">
      <c r="A19" s="11">
        <v>54369</v>
      </c>
      <c r="B19" s="5" t="s">
        <v>44</v>
      </c>
      <c r="C19" s="6">
        <v>44919</v>
      </c>
      <c r="D19" s="51">
        <v>541</v>
      </c>
      <c r="E19" s="48">
        <v>54985</v>
      </c>
      <c r="F19" s="23">
        <f t="shared" si="2"/>
        <v>2749.25</v>
      </c>
      <c r="G19" s="32">
        <f t="shared" si="3"/>
        <v>57734</v>
      </c>
      <c r="H19" s="32">
        <v>0</v>
      </c>
      <c r="I19" s="26">
        <v>0</v>
      </c>
      <c r="J19" s="26">
        <v>0</v>
      </c>
      <c r="K19" s="26">
        <f t="shared" si="0"/>
        <v>57734</v>
      </c>
      <c r="L19" s="3"/>
      <c r="M19" s="33"/>
      <c r="N19" s="22">
        <v>0</v>
      </c>
      <c r="O19" s="22">
        <v>0</v>
      </c>
      <c r="P19" s="23">
        <v>0</v>
      </c>
      <c r="Q19" s="23">
        <v>0</v>
      </c>
      <c r="R19" s="30">
        <f t="shared" si="5"/>
        <v>0</v>
      </c>
      <c r="S19" s="34"/>
    </row>
    <row r="20" spans="1:19" ht="27.6" customHeight="1" x14ac:dyDescent="0.25">
      <c r="A20" s="11">
        <v>54369</v>
      </c>
      <c r="B20" s="5" t="s">
        <v>44</v>
      </c>
      <c r="C20" s="6">
        <v>44926</v>
      </c>
      <c r="D20" s="51">
        <v>586</v>
      </c>
      <c r="E20" s="48">
        <v>54082</v>
      </c>
      <c r="F20" s="23">
        <f t="shared" si="2"/>
        <v>2704.1000000000004</v>
      </c>
      <c r="G20" s="32">
        <f t="shared" si="3"/>
        <v>56786</v>
      </c>
      <c r="H20" s="32">
        <v>0</v>
      </c>
      <c r="I20" s="26">
        <v>0</v>
      </c>
      <c r="J20" s="26">
        <v>0</v>
      </c>
      <c r="K20" s="26">
        <f t="shared" si="0"/>
        <v>56786</v>
      </c>
      <c r="L20" s="8"/>
      <c r="M20" s="33"/>
      <c r="N20" s="22">
        <v>0</v>
      </c>
      <c r="O20" s="22">
        <v>0</v>
      </c>
      <c r="P20" s="23">
        <v>0</v>
      </c>
      <c r="Q20" s="23">
        <v>0</v>
      </c>
      <c r="R20" s="30">
        <f t="shared" si="5"/>
        <v>0</v>
      </c>
      <c r="S20" s="34"/>
    </row>
    <row r="21" spans="1:19" ht="27.6" customHeight="1" x14ac:dyDescent="0.25">
      <c r="A21" s="11">
        <v>54369</v>
      </c>
      <c r="B21" s="5" t="s">
        <v>44</v>
      </c>
      <c r="C21" s="6">
        <v>44926</v>
      </c>
      <c r="D21" s="51">
        <v>587</v>
      </c>
      <c r="E21" s="48">
        <v>54586</v>
      </c>
      <c r="F21" s="23">
        <f>E21*0.05</f>
        <v>2729.3</v>
      </c>
      <c r="G21" s="32">
        <f t="shared" ref="G21:G22" si="6">ROUND(E21+F21,0)</f>
        <v>57315</v>
      </c>
      <c r="H21" s="32">
        <v>0</v>
      </c>
      <c r="I21" s="26">
        <v>0</v>
      </c>
      <c r="J21" s="26">
        <v>0</v>
      </c>
      <c r="K21" s="26">
        <f t="shared" ref="K21" si="7">G21-SUM(H21:J21)</f>
        <v>57315</v>
      </c>
      <c r="L21" s="8"/>
      <c r="M21" s="33"/>
      <c r="N21" s="22"/>
      <c r="O21" s="22">
        <v>0</v>
      </c>
      <c r="P21" s="23">
        <v>0</v>
      </c>
      <c r="Q21" s="23">
        <v>0</v>
      </c>
      <c r="R21" s="30">
        <f t="shared" ref="R21" si="8">N21-O21-P21-Q21</f>
        <v>0</v>
      </c>
      <c r="S21" s="37"/>
    </row>
    <row r="22" spans="1:19" ht="27.6" customHeight="1" x14ac:dyDescent="0.25">
      <c r="A22" s="11">
        <v>54369</v>
      </c>
      <c r="B22" s="5" t="s">
        <v>44</v>
      </c>
      <c r="C22" s="6">
        <v>44979</v>
      </c>
      <c r="D22" s="51">
        <v>906</v>
      </c>
      <c r="E22" s="48">
        <v>53466</v>
      </c>
      <c r="F22" s="23">
        <f>E22*0.05</f>
        <v>2673.3</v>
      </c>
      <c r="G22" s="32">
        <f t="shared" si="6"/>
        <v>56139</v>
      </c>
      <c r="H22" s="32">
        <v>0</v>
      </c>
      <c r="I22" s="26">
        <v>0</v>
      </c>
      <c r="J22" s="26">
        <v>0</v>
      </c>
      <c r="K22" s="26">
        <f t="shared" ref="K22" si="9">G22-SUM(H22:J22)</f>
        <v>56139</v>
      </c>
      <c r="L22" s="8"/>
      <c r="M22" s="33"/>
      <c r="N22" s="22"/>
      <c r="O22" s="22">
        <v>0</v>
      </c>
      <c r="P22" s="23">
        <v>0</v>
      </c>
      <c r="Q22" s="23">
        <v>0</v>
      </c>
      <c r="R22" s="30">
        <f t="shared" ref="R22" si="10">N22-O22-P22-Q22</f>
        <v>0</v>
      </c>
      <c r="S22" s="37"/>
    </row>
    <row r="23" spans="1:19" ht="27.6" customHeight="1" x14ac:dyDescent="0.25">
      <c r="A23" s="11">
        <v>54369</v>
      </c>
      <c r="B23" s="5" t="s">
        <v>44</v>
      </c>
      <c r="C23" s="6">
        <v>44979</v>
      </c>
      <c r="D23" s="51">
        <v>907</v>
      </c>
      <c r="E23" s="48">
        <v>54278</v>
      </c>
      <c r="F23" s="23">
        <f t="shared" ref="F23:F39" si="11">E23*0.05</f>
        <v>2713.9</v>
      </c>
      <c r="G23" s="32">
        <f t="shared" ref="G23:G29" si="12">ROUND(E23+F23,0)</f>
        <v>56992</v>
      </c>
      <c r="H23" s="32">
        <v>0</v>
      </c>
      <c r="I23" s="26">
        <v>0</v>
      </c>
      <c r="J23" s="26">
        <v>0</v>
      </c>
      <c r="K23" s="26">
        <f t="shared" ref="K23:K29" si="13">G23-SUM(H23:J23)</f>
        <v>56992</v>
      </c>
      <c r="L23" s="8"/>
      <c r="M23" s="33"/>
      <c r="N23" s="22">
        <v>0</v>
      </c>
      <c r="O23" s="22">
        <v>0</v>
      </c>
      <c r="P23" s="23">
        <v>0</v>
      </c>
      <c r="Q23" s="23">
        <v>0</v>
      </c>
      <c r="R23" s="30">
        <v>0</v>
      </c>
      <c r="S23" s="37"/>
    </row>
    <row r="24" spans="1:19" ht="27.6" customHeight="1" x14ac:dyDescent="0.25">
      <c r="A24" s="11">
        <v>54369</v>
      </c>
      <c r="B24" s="5" t="s">
        <v>44</v>
      </c>
      <c r="C24" s="6">
        <v>44980</v>
      </c>
      <c r="D24" s="51">
        <v>921</v>
      </c>
      <c r="E24" s="48">
        <v>54278</v>
      </c>
      <c r="F24" s="23">
        <f t="shared" si="11"/>
        <v>2713.9</v>
      </c>
      <c r="G24" s="32">
        <f t="shared" si="12"/>
        <v>56992</v>
      </c>
      <c r="H24" s="32">
        <v>0</v>
      </c>
      <c r="I24" s="26">
        <v>0</v>
      </c>
      <c r="J24" s="26">
        <v>0</v>
      </c>
      <c r="K24" s="26">
        <f t="shared" si="13"/>
        <v>56992</v>
      </c>
      <c r="L24" s="8"/>
      <c r="M24" s="33"/>
      <c r="N24" s="22">
        <f>K53</f>
        <v>93744</v>
      </c>
      <c r="O24" s="22">
        <v>0</v>
      </c>
      <c r="P24" s="23">
        <v>0</v>
      </c>
      <c r="Q24" s="23">
        <v>0</v>
      </c>
      <c r="R24" s="30"/>
      <c r="S24" s="37"/>
    </row>
    <row r="25" spans="1:19" ht="27.6" customHeight="1" x14ac:dyDescent="0.25">
      <c r="A25" s="11">
        <v>54369</v>
      </c>
      <c r="B25" s="5" t="s">
        <v>44</v>
      </c>
      <c r="C25" s="6">
        <v>44979</v>
      </c>
      <c r="D25" s="51">
        <v>932</v>
      </c>
      <c r="E25" s="48">
        <v>53557</v>
      </c>
      <c r="F25" s="23">
        <f t="shared" si="11"/>
        <v>2677.8500000000004</v>
      </c>
      <c r="G25" s="32">
        <f t="shared" si="12"/>
        <v>56235</v>
      </c>
      <c r="H25" s="32">
        <v>0</v>
      </c>
      <c r="I25" s="26">
        <v>0</v>
      </c>
      <c r="J25" s="26">
        <v>0</v>
      </c>
      <c r="K25" s="26">
        <f t="shared" si="13"/>
        <v>56235</v>
      </c>
      <c r="L25" s="8"/>
      <c r="M25" s="33"/>
      <c r="N25" s="22"/>
      <c r="O25" s="22"/>
      <c r="P25" s="23"/>
      <c r="Q25" s="23"/>
      <c r="R25" s="30"/>
      <c r="S25" s="37"/>
    </row>
    <row r="26" spans="1:19" ht="27.6" customHeight="1" x14ac:dyDescent="0.25">
      <c r="A26" s="11">
        <v>54369</v>
      </c>
      <c r="B26" s="5" t="s">
        <v>44</v>
      </c>
      <c r="C26" s="6">
        <v>44979</v>
      </c>
      <c r="D26" s="51">
        <v>933</v>
      </c>
      <c r="E26" s="48">
        <v>54397</v>
      </c>
      <c r="F26" s="23">
        <f t="shared" si="11"/>
        <v>2719.8500000000004</v>
      </c>
      <c r="G26" s="32">
        <f t="shared" si="12"/>
        <v>57117</v>
      </c>
      <c r="H26" s="32">
        <v>0</v>
      </c>
      <c r="I26" s="26">
        <v>0</v>
      </c>
      <c r="J26" s="26">
        <v>0</v>
      </c>
      <c r="K26" s="26">
        <f t="shared" si="13"/>
        <v>57117</v>
      </c>
      <c r="L26" s="8"/>
      <c r="M26" s="33"/>
      <c r="N26" s="22"/>
      <c r="O26" s="22"/>
      <c r="P26" s="23"/>
      <c r="Q26" s="23"/>
      <c r="R26" s="30"/>
      <c r="S26" s="37"/>
    </row>
    <row r="27" spans="1:19" ht="27.6" customHeight="1" x14ac:dyDescent="0.25">
      <c r="A27" s="11">
        <v>54369</v>
      </c>
      <c r="B27" s="5" t="s">
        <v>44</v>
      </c>
      <c r="C27" s="6">
        <v>44979</v>
      </c>
      <c r="D27" s="51">
        <v>936</v>
      </c>
      <c r="E27" s="48">
        <v>54474</v>
      </c>
      <c r="F27" s="23">
        <f t="shared" si="11"/>
        <v>2723.7000000000003</v>
      </c>
      <c r="G27" s="32">
        <f t="shared" si="12"/>
        <v>57198</v>
      </c>
      <c r="H27" s="32">
        <v>0</v>
      </c>
      <c r="I27" s="26">
        <v>0</v>
      </c>
      <c r="J27" s="26">
        <v>0</v>
      </c>
      <c r="K27" s="26">
        <f t="shared" si="13"/>
        <v>57198</v>
      </c>
      <c r="L27" s="8"/>
      <c r="M27" s="33"/>
      <c r="N27" s="22"/>
      <c r="O27" s="22"/>
      <c r="P27" s="23"/>
      <c r="Q27" s="23"/>
      <c r="R27" s="30"/>
      <c r="S27" s="37"/>
    </row>
    <row r="28" spans="1:19" ht="27.6" customHeight="1" x14ac:dyDescent="0.25">
      <c r="A28" s="11">
        <v>54369</v>
      </c>
      <c r="B28" s="5" t="s">
        <v>44</v>
      </c>
      <c r="C28" s="6">
        <v>44979</v>
      </c>
      <c r="D28" s="51">
        <v>951</v>
      </c>
      <c r="E28" s="48">
        <v>54831</v>
      </c>
      <c r="F28" s="23">
        <f t="shared" si="11"/>
        <v>2741.55</v>
      </c>
      <c r="G28" s="32">
        <f t="shared" si="12"/>
        <v>57573</v>
      </c>
      <c r="H28" s="32">
        <v>0</v>
      </c>
      <c r="I28" s="26">
        <v>0</v>
      </c>
      <c r="J28" s="26">
        <v>0</v>
      </c>
      <c r="K28" s="26">
        <f t="shared" si="13"/>
        <v>57573</v>
      </c>
      <c r="L28" s="8"/>
      <c r="M28" s="33"/>
      <c r="N28" s="22"/>
      <c r="O28" s="22"/>
      <c r="P28" s="23"/>
      <c r="Q28" s="23"/>
      <c r="R28" s="30"/>
      <c r="S28" s="37"/>
    </row>
    <row r="29" spans="1:19" ht="27.6" customHeight="1" x14ac:dyDescent="0.25">
      <c r="A29" s="11">
        <v>54369</v>
      </c>
      <c r="B29" s="5" t="s">
        <v>44</v>
      </c>
      <c r="C29" s="6">
        <v>44979</v>
      </c>
      <c r="D29" s="51">
        <v>964</v>
      </c>
      <c r="E29" s="48">
        <v>53879</v>
      </c>
      <c r="F29" s="23">
        <f t="shared" si="11"/>
        <v>2693.9500000000003</v>
      </c>
      <c r="G29" s="32">
        <f t="shared" si="12"/>
        <v>56573</v>
      </c>
      <c r="H29" s="32">
        <v>0</v>
      </c>
      <c r="I29" s="26">
        <v>0</v>
      </c>
      <c r="J29" s="26">
        <v>0</v>
      </c>
      <c r="K29" s="26">
        <f t="shared" si="13"/>
        <v>56573</v>
      </c>
      <c r="L29" s="8"/>
      <c r="M29" s="33"/>
      <c r="N29" s="22"/>
      <c r="O29" s="22"/>
      <c r="P29" s="23"/>
      <c r="Q29" s="23"/>
      <c r="R29" s="30"/>
      <c r="S29" s="37"/>
    </row>
    <row r="30" spans="1:19" ht="27.6" customHeight="1" x14ac:dyDescent="0.25">
      <c r="A30" s="11">
        <v>54369</v>
      </c>
      <c r="B30" s="5" t="s">
        <v>44</v>
      </c>
      <c r="C30" s="6">
        <v>44958</v>
      </c>
      <c r="D30" s="55">
        <v>777</v>
      </c>
      <c r="E30" s="48">
        <v>54327</v>
      </c>
      <c r="F30" s="23">
        <f t="shared" si="11"/>
        <v>2716.3500000000004</v>
      </c>
      <c r="G30" s="32">
        <f t="shared" ref="G30" si="14">ROUND(E30+F30,0)</f>
        <v>57043</v>
      </c>
      <c r="H30" s="32">
        <v>0</v>
      </c>
      <c r="I30" s="26">
        <v>0</v>
      </c>
      <c r="J30" s="26">
        <v>0</v>
      </c>
      <c r="K30" s="26">
        <f t="shared" ref="K30" si="15">G30-SUM(H30:J30)</f>
        <v>57043</v>
      </c>
      <c r="L30" s="8"/>
      <c r="M30" s="33"/>
      <c r="N30" s="22"/>
      <c r="O30" s="22"/>
      <c r="P30" s="23"/>
      <c r="Q30" s="23"/>
      <c r="R30" s="30"/>
      <c r="S30" s="37"/>
    </row>
    <row r="31" spans="1:19" ht="27.6" customHeight="1" x14ac:dyDescent="0.25">
      <c r="A31" s="11">
        <v>54369</v>
      </c>
      <c r="B31" s="5" t="s">
        <v>44</v>
      </c>
      <c r="C31" s="6">
        <v>44959</v>
      </c>
      <c r="D31" s="51">
        <v>781</v>
      </c>
      <c r="E31" s="48">
        <v>54103</v>
      </c>
      <c r="F31" s="23">
        <f t="shared" si="11"/>
        <v>2705.15</v>
      </c>
      <c r="G31" s="32">
        <f t="shared" ref="G31:G34" si="16">ROUND(E31+F31,0)</f>
        <v>56808</v>
      </c>
      <c r="H31" s="32">
        <v>0</v>
      </c>
      <c r="I31" s="26">
        <v>0</v>
      </c>
      <c r="J31" s="26">
        <v>0</v>
      </c>
      <c r="K31" s="26">
        <f t="shared" ref="K31:K34" si="17">G31-SUM(H31:J31)</f>
        <v>56808</v>
      </c>
      <c r="L31" s="8"/>
      <c r="M31" s="33"/>
      <c r="N31" s="22"/>
      <c r="O31" s="22"/>
      <c r="P31" s="23"/>
      <c r="Q31" s="23"/>
      <c r="R31" s="30"/>
      <c r="S31" s="37"/>
    </row>
    <row r="32" spans="1:19" ht="27.6" customHeight="1" x14ac:dyDescent="0.25">
      <c r="A32" s="11">
        <v>54369</v>
      </c>
      <c r="B32" s="5" t="s">
        <v>44</v>
      </c>
      <c r="C32" s="6">
        <v>44960</v>
      </c>
      <c r="D32" s="51">
        <v>790</v>
      </c>
      <c r="E32" s="48">
        <v>54600</v>
      </c>
      <c r="F32" s="23">
        <f t="shared" si="11"/>
        <v>2730</v>
      </c>
      <c r="G32" s="32">
        <f t="shared" si="16"/>
        <v>57330</v>
      </c>
      <c r="H32" s="32">
        <v>0</v>
      </c>
      <c r="I32" s="26">
        <v>0</v>
      </c>
      <c r="J32" s="26">
        <v>0</v>
      </c>
      <c r="K32" s="26">
        <f t="shared" si="17"/>
        <v>57330</v>
      </c>
      <c r="L32" s="8"/>
      <c r="M32" s="33"/>
      <c r="N32" s="22"/>
      <c r="O32" s="22"/>
      <c r="P32" s="23"/>
      <c r="Q32" s="23"/>
      <c r="R32" s="30"/>
      <c r="S32" s="37"/>
    </row>
    <row r="33" spans="1:19" ht="27.6" customHeight="1" x14ac:dyDescent="0.25">
      <c r="A33" s="11">
        <v>54369</v>
      </c>
      <c r="B33" s="5" t="s">
        <v>44</v>
      </c>
      <c r="C33" s="6">
        <v>44961</v>
      </c>
      <c r="D33" s="51">
        <v>792</v>
      </c>
      <c r="E33" s="48">
        <v>54264</v>
      </c>
      <c r="F33" s="23">
        <f t="shared" si="11"/>
        <v>2713.2000000000003</v>
      </c>
      <c r="G33" s="32">
        <f t="shared" si="16"/>
        <v>56977</v>
      </c>
      <c r="H33" s="32">
        <v>0</v>
      </c>
      <c r="I33" s="26">
        <v>0</v>
      </c>
      <c r="J33" s="26">
        <v>0</v>
      </c>
      <c r="K33" s="26">
        <f t="shared" si="17"/>
        <v>56977</v>
      </c>
      <c r="L33" s="8"/>
      <c r="M33" s="33"/>
      <c r="N33" s="22"/>
      <c r="O33" s="22"/>
      <c r="P33" s="23"/>
      <c r="Q33" s="23"/>
      <c r="R33" s="30"/>
      <c r="S33" s="37"/>
    </row>
    <row r="34" spans="1:19" ht="27.6" customHeight="1" x14ac:dyDescent="0.25">
      <c r="A34" s="11">
        <v>54369</v>
      </c>
      <c r="B34" s="5" t="s">
        <v>44</v>
      </c>
      <c r="C34" s="6">
        <v>44962</v>
      </c>
      <c r="D34" s="51">
        <v>800</v>
      </c>
      <c r="E34" s="48">
        <v>52381</v>
      </c>
      <c r="F34" s="23">
        <f t="shared" si="11"/>
        <v>2619.0500000000002</v>
      </c>
      <c r="G34" s="32">
        <f t="shared" si="16"/>
        <v>55000</v>
      </c>
      <c r="H34" s="32">
        <v>0</v>
      </c>
      <c r="I34" s="26">
        <v>0</v>
      </c>
      <c r="J34" s="26">
        <v>0</v>
      </c>
      <c r="K34" s="26">
        <f t="shared" si="17"/>
        <v>55000</v>
      </c>
      <c r="L34" s="8"/>
      <c r="M34" s="33"/>
      <c r="N34" s="22"/>
      <c r="O34" s="22"/>
      <c r="P34" s="23"/>
      <c r="Q34" s="23"/>
      <c r="R34" s="30"/>
      <c r="S34" s="37"/>
    </row>
    <row r="35" spans="1:19" ht="27.6" customHeight="1" x14ac:dyDescent="0.25">
      <c r="A35" s="11">
        <v>54369</v>
      </c>
      <c r="B35" s="5" t="s">
        <v>44</v>
      </c>
      <c r="C35" s="6">
        <v>44962</v>
      </c>
      <c r="D35" s="51">
        <v>801</v>
      </c>
      <c r="E35" s="48">
        <v>55083</v>
      </c>
      <c r="F35" s="23">
        <f t="shared" si="11"/>
        <v>2754.15</v>
      </c>
      <c r="G35" s="32">
        <f t="shared" ref="G35" si="18">ROUND(E35+F35,0)</f>
        <v>57837</v>
      </c>
      <c r="H35" s="32">
        <v>0</v>
      </c>
      <c r="I35" s="26">
        <v>0</v>
      </c>
      <c r="J35" s="26">
        <v>0</v>
      </c>
      <c r="K35" s="26">
        <f t="shared" ref="K35" si="19">G35-SUM(H35:J35)</f>
        <v>57837</v>
      </c>
      <c r="L35" s="8"/>
      <c r="M35" s="33"/>
      <c r="N35" s="22"/>
      <c r="O35" s="22"/>
      <c r="P35" s="23"/>
      <c r="Q35" s="23"/>
      <c r="R35" s="30"/>
      <c r="S35" s="37"/>
    </row>
    <row r="36" spans="1:19" ht="27.6" customHeight="1" x14ac:dyDescent="0.25">
      <c r="A36" s="11">
        <v>54369</v>
      </c>
      <c r="B36" s="5" t="s">
        <v>44</v>
      </c>
      <c r="C36" s="6">
        <v>44963</v>
      </c>
      <c r="D36" s="51">
        <v>808</v>
      </c>
      <c r="E36" s="48">
        <v>53704</v>
      </c>
      <c r="F36" s="23">
        <f t="shared" si="11"/>
        <v>2685.2000000000003</v>
      </c>
      <c r="G36" s="32">
        <f t="shared" ref="G36" si="20">ROUND(E36+F36,0)</f>
        <v>56389</v>
      </c>
      <c r="H36" s="32">
        <v>0</v>
      </c>
      <c r="I36" s="26">
        <v>0</v>
      </c>
      <c r="J36" s="26">
        <v>0</v>
      </c>
      <c r="K36" s="26">
        <f t="shared" ref="K36" si="21">G36-SUM(H36:J36)</f>
        <v>56389</v>
      </c>
      <c r="L36" s="8"/>
      <c r="M36" s="33"/>
      <c r="N36" s="22"/>
      <c r="O36" s="22"/>
      <c r="P36" s="23"/>
      <c r="Q36" s="23"/>
      <c r="R36" s="30"/>
      <c r="S36" s="37"/>
    </row>
    <row r="37" spans="1:19" ht="27.6" customHeight="1" x14ac:dyDescent="0.25">
      <c r="A37" s="11">
        <v>54369</v>
      </c>
      <c r="B37" s="5" t="s">
        <v>44</v>
      </c>
      <c r="C37" s="6">
        <v>44963</v>
      </c>
      <c r="D37" s="51">
        <v>810</v>
      </c>
      <c r="E37" s="48">
        <v>54712</v>
      </c>
      <c r="F37" s="23">
        <f t="shared" si="11"/>
        <v>2735.6000000000004</v>
      </c>
      <c r="G37" s="32">
        <f t="shared" ref="G37" si="22">ROUND(E37+F37,0)</f>
        <v>57448</v>
      </c>
      <c r="H37" s="32">
        <v>0</v>
      </c>
      <c r="I37" s="26">
        <v>0</v>
      </c>
      <c r="J37" s="26">
        <v>0</v>
      </c>
      <c r="K37" s="26">
        <f t="shared" ref="K37" si="23">G37-SUM(H37:J37)</f>
        <v>57448</v>
      </c>
      <c r="L37" s="8"/>
      <c r="M37" s="33"/>
      <c r="N37" s="22"/>
      <c r="O37" s="22"/>
      <c r="P37" s="23"/>
      <c r="Q37" s="23"/>
      <c r="R37" s="30"/>
      <c r="S37" s="37"/>
    </row>
    <row r="38" spans="1:19" ht="27.6" customHeight="1" x14ac:dyDescent="0.25">
      <c r="A38" s="11">
        <v>54369</v>
      </c>
      <c r="B38" s="5" t="s">
        <v>44</v>
      </c>
      <c r="C38" s="6">
        <v>44965</v>
      </c>
      <c r="D38" s="51">
        <v>815</v>
      </c>
      <c r="E38" s="48">
        <v>53935</v>
      </c>
      <c r="F38" s="23">
        <f t="shared" si="11"/>
        <v>2696.75</v>
      </c>
      <c r="G38" s="32">
        <f t="shared" ref="G38" si="24">ROUND(E38+F38,0)</f>
        <v>56632</v>
      </c>
      <c r="H38" s="32">
        <v>0</v>
      </c>
      <c r="I38" s="26">
        <v>0</v>
      </c>
      <c r="J38" s="26">
        <v>0</v>
      </c>
      <c r="K38" s="26">
        <f t="shared" ref="K38" si="25">G38-SUM(H38:J38)</f>
        <v>56632</v>
      </c>
      <c r="L38" s="8"/>
      <c r="M38" s="33"/>
      <c r="N38" s="22"/>
      <c r="O38" s="22"/>
      <c r="P38" s="23"/>
      <c r="Q38" s="23"/>
      <c r="R38" s="30"/>
      <c r="S38" s="37"/>
    </row>
    <row r="39" spans="1:19" ht="27.6" customHeight="1" x14ac:dyDescent="0.25">
      <c r="A39" s="11">
        <v>54369</v>
      </c>
      <c r="B39" s="5" t="s">
        <v>44</v>
      </c>
      <c r="C39" s="6">
        <v>44966</v>
      </c>
      <c r="D39" s="51">
        <v>819</v>
      </c>
      <c r="E39" s="48">
        <v>53494</v>
      </c>
      <c r="F39" s="23">
        <f t="shared" si="11"/>
        <v>2674.7000000000003</v>
      </c>
      <c r="G39" s="32">
        <f t="shared" ref="G39" si="26">ROUND(E39+F39,0)</f>
        <v>56169</v>
      </c>
      <c r="H39" s="32">
        <v>0</v>
      </c>
      <c r="I39" s="26">
        <v>0</v>
      </c>
      <c r="J39" s="26">
        <v>0</v>
      </c>
      <c r="K39" s="26">
        <f t="shared" ref="K39" si="27">G39-SUM(H39:J39)</f>
        <v>56169</v>
      </c>
      <c r="L39" s="8"/>
      <c r="M39" s="33"/>
      <c r="N39" s="22"/>
      <c r="O39" s="22"/>
      <c r="P39" s="23"/>
      <c r="Q39" s="23"/>
      <c r="R39" s="30"/>
      <c r="S39" s="37"/>
    </row>
    <row r="40" spans="1:19" ht="27.6" customHeight="1" x14ac:dyDescent="0.25">
      <c r="A40" s="11">
        <v>54369</v>
      </c>
      <c r="B40" s="5" t="s">
        <v>44</v>
      </c>
      <c r="C40" s="6">
        <v>44968</v>
      </c>
      <c r="D40" s="51">
        <v>828</v>
      </c>
      <c r="E40" s="48">
        <v>54089</v>
      </c>
      <c r="F40" s="23">
        <f t="shared" ref="F40" si="28">E40*0.05</f>
        <v>2704.4500000000003</v>
      </c>
      <c r="G40" s="32">
        <f t="shared" ref="G40" si="29">ROUND(E40+F40,0)</f>
        <v>56793</v>
      </c>
      <c r="H40" s="32">
        <v>0</v>
      </c>
      <c r="I40" s="26">
        <v>0</v>
      </c>
      <c r="J40" s="26">
        <v>0</v>
      </c>
      <c r="K40" s="26">
        <f t="shared" ref="K40" si="30">G40-SUM(H40:J40)</f>
        <v>56793</v>
      </c>
      <c r="L40" s="8"/>
      <c r="M40" s="33"/>
      <c r="N40" s="22"/>
      <c r="O40" s="22"/>
      <c r="P40" s="23"/>
      <c r="Q40" s="23"/>
      <c r="R40" s="30"/>
      <c r="S40" s="37"/>
    </row>
    <row r="41" spans="1:19" ht="27.6" customHeight="1" x14ac:dyDescent="0.25">
      <c r="A41" s="11">
        <v>54369</v>
      </c>
      <c r="B41" s="5" t="s">
        <v>44</v>
      </c>
      <c r="C41" s="6">
        <v>44968</v>
      </c>
      <c r="D41" s="51">
        <v>829</v>
      </c>
      <c r="E41" s="48">
        <v>53550</v>
      </c>
      <c r="F41" s="23">
        <f t="shared" ref="F41" si="31">E41*0.05</f>
        <v>2677.5</v>
      </c>
      <c r="G41" s="32">
        <f t="shared" ref="G41" si="32">ROUND(E41+F41,0)</f>
        <v>56228</v>
      </c>
      <c r="H41" s="32">
        <v>0</v>
      </c>
      <c r="I41" s="26">
        <v>0</v>
      </c>
      <c r="J41" s="26">
        <v>0</v>
      </c>
      <c r="K41" s="26">
        <f t="shared" ref="K41" si="33">G41-SUM(H41:J41)</f>
        <v>56228</v>
      </c>
      <c r="L41" s="8"/>
      <c r="M41" s="33"/>
      <c r="N41" s="22"/>
      <c r="O41" s="22"/>
      <c r="P41" s="23"/>
      <c r="Q41" s="23"/>
      <c r="R41" s="30"/>
      <c r="S41" s="37"/>
    </row>
    <row r="42" spans="1:19" ht="27.6" customHeight="1" x14ac:dyDescent="0.25">
      <c r="A42" s="11">
        <v>54369</v>
      </c>
      <c r="B42" s="5" t="s">
        <v>44</v>
      </c>
      <c r="C42" s="6">
        <v>44971</v>
      </c>
      <c r="D42" s="51">
        <v>849</v>
      </c>
      <c r="E42" s="48">
        <v>52192</v>
      </c>
      <c r="F42" s="23">
        <f t="shared" ref="F42" si="34">E42*0.05</f>
        <v>2609.6000000000004</v>
      </c>
      <c r="G42" s="32">
        <f t="shared" ref="G42" si="35">ROUND(E42+F42,0)</f>
        <v>54802</v>
      </c>
      <c r="H42" s="32">
        <v>0</v>
      </c>
      <c r="I42" s="26">
        <v>0</v>
      </c>
      <c r="J42" s="26">
        <v>0</v>
      </c>
      <c r="K42" s="26">
        <f t="shared" ref="K42" si="36">G42-SUM(H42:J42)</f>
        <v>54802</v>
      </c>
      <c r="L42" s="8"/>
      <c r="M42" s="33"/>
      <c r="N42" s="22"/>
      <c r="O42" s="22"/>
      <c r="P42" s="23"/>
      <c r="Q42" s="23"/>
      <c r="R42" s="30"/>
      <c r="S42" s="37"/>
    </row>
    <row r="43" spans="1:19" ht="27.6" customHeight="1" x14ac:dyDescent="0.25">
      <c r="A43" s="11">
        <v>54369</v>
      </c>
      <c r="B43" s="5" t="s">
        <v>44</v>
      </c>
      <c r="C43" s="6">
        <v>44972</v>
      </c>
      <c r="D43" s="51">
        <v>858</v>
      </c>
      <c r="E43" s="48">
        <v>53809</v>
      </c>
      <c r="F43" s="23">
        <f t="shared" ref="F43" si="37">E43*0.05</f>
        <v>2690.4500000000003</v>
      </c>
      <c r="G43" s="32">
        <f t="shared" ref="G43" si="38">ROUND(E43+F43,0)</f>
        <v>56499</v>
      </c>
      <c r="H43" s="32">
        <v>0</v>
      </c>
      <c r="I43" s="26">
        <v>0</v>
      </c>
      <c r="J43" s="26">
        <v>0</v>
      </c>
      <c r="K43" s="26">
        <f t="shared" ref="K43" si="39">G43-SUM(H43:J43)</f>
        <v>56499</v>
      </c>
      <c r="L43" s="8"/>
      <c r="M43" s="33"/>
      <c r="N43" s="22"/>
      <c r="O43" s="22"/>
      <c r="P43" s="23"/>
      <c r="Q43" s="23"/>
      <c r="R43" s="30"/>
      <c r="S43" s="37"/>
    </row>
    <row r="44" spans="1:19" ht="27.6" customHeight="1" x14ac:dyDescent="0.25">
      <c r="A44" s="11">
        <v>54369</v>
      </c>
      <c r="B44" s="5" t="s">
        <v>44</v>
      </c>
      <c r="C44" s="6">
        <v>44973</v>
      </c>
      <c r="D44" s="51">
        <v>859</v>
      </c>
      <c r="E44" s="48">
        <v>54404</v>
      </c>
      <c r="F44" s="23">
        <f t="shared" ref="F44" si="40">E44*0.05</f>
        <v>2720.2000000000003</v>
      </c>
      <c r="G44" s="32">
        <f t="shared" ref="G44" si="41">ROUND(E44+F44,0)</f>
        <v>57124</v>
      </c>
      <c r="H44" s="32">
        <v>0</v>
      </c>
      <c r="I44" s="26">
        <v>0</v>
      </c>
      <c r="J44" s="26">
        <v>0</v>
      </c>
      <c r="K44" s="26">
        <f t="shared" ref="K44" si="42">G44-SUM(H44:J44)</f>
        <v>57124</v>
      </c>
      <c r="L44" s="8"/>
      <c r="M44" s="33"/>
      <c r="N44" s="22"/>
      <c r="O44" s="22"/>
      <c r="P44" s="23"/>
      <c r="Q44" s="23"/>
      <c r="R44" s="30"/>
      <c r="S44" s="37"/>
    </row>
    <row r="45" spans="1:19" ht="27.6" customHeight="1" x14ac:dyDescent="0.25">
      <c r="A45" s="11">
        <v>54369</v>
      </c>
      <c r="B45" s="5" t="s">
        <v>44</v>
      </c>
      <c r="C45" s="6">
        <v>44973</v>
      </c>
      <c r="D45" s="51">
        <v>860</v>
      </c>
      <c r="E45" s="48">
        <v>53788</v>
      </c>
      <c r="F45" s="23">
        <f t="shared" ref="F45" si="43">E45*0.05</f>
        <v>2689.4</v>
      </c>
      <c r="G45" s="32">
        <f t="shared" ref="G45" si="44">ROUND(E45+F45,0)</f>
        <v>56477</v>
      </c>
      <c r="H45" s="32">
        <v>0</v>
      </c>
      <c r="I45" s="26">
        <v>0</v>
      </c>
      <c r="J45" s="26">
        <v>0</v>
      </c>
      <c r="K45" s="26">
        <f t="shared" ref="K45" si="45">G45-SUM(H45:J45)</f>
        <v>56477</v>
      </c>
      <c r="L45" s="8"/>
      <c r="M45" s="33"/>
      <c r="N45" s="22"/>
      <c r="O45" s="22"/>
      <c r="P45" s="23"/>
      <c r="Q45" s="23"/>
      <c r="R45" s="30"/>
      <c r="S45" s="37"/>
    </row>
    <row r="46" spans="1:19" ht="27.6" customHeight="1" x14ac:dyDescent="0.25">
      <c r="A46" s="11">
        <v>54369</v>
      </c>
      <c r="B46" s="5" t="s">
        <v>44</v>
      </c>
      <c r="C46" s="6">
        <v>44974</v>
      </c>
      <c r="D46" s="51">
        <v>868</v>
      </c>
      <c r="E46" s="48">
        <v>40488</v>
      </c>
      <c r="F46" s="23">
        <f t="shared" ref="F46" si="46">E46*0.05</f>
        <v>2024.4</v>
      </c>
      <c r="G46" s="32">
        <f t="shared" ref="G46" si="47">ROUND(E46+F46,0)</f>
        <v>42512</v>
      </c>
      <c r="H46" s="32">
        <v>0</v>
      </c>
      <c r="I46" s="26">
        <v>0</v>
      </c>
      <c r="J46" s="26">
        <v>0</v>
      </c>
      <c r="K46" s="26">
        <f t="shared" ref="K46" si="48">G46-SUM(H46:J46)</f>
        <v>42512</v>
      </c>
      <c r="L46" s="8"/>
      <c r="M46" s="33"/>
      <c r="N46" s="22"/>
      <c r="O46" s="22"/>
      <c r="P46" s="23"/>
      <c r="Q46" s="23"/>
      <c r="R46" s="30"/>
      <c r="S46" s="37"/>
    </row>
    <row r="47" spans="1:19" ht="27.6" customHeight="1" x14ac:dyDescent="0.25">
      <c r="A47" s="11">
        <v>54369</v>
      </c>
      <c r="B47" s="5" t="s">
        <v>44</v>
      </c>
      <c r="C47" s="6">
        <v>44975</v>
      </c>
      <c r="D47" s="51">
        <v>872</v>
      </c>
      <c r="E47" s="48">
        <v>53165</v>
      </c>
      <c r="F47" s="23">
        <f t="shared" ref="F47" si="49">E47*0.05</f>
        <v>2658.25</v>
      </c>
      <c r="G47" s="32">
        <f t="shared" ref="G47" si="50">ROUND(E47+F47,0)</f>
        <v>55823</v>
      </c>
      <c r="H47" s="32">
        <v>0</v>
      </c>
      <c r="I47" s="26">
        <v>0</v>
      </c>
      <c r="J47" s="26">
        <v>0</v>
      </c>
      <c r="K47" s="26">
        <f t="shared" ref="K47" si="51">G47-SUM(H47:J47)</f>
        <v>55823</v>
      </c>
      <c r="L47" s="8"/>
      <c r="M47" s="33"/>
      <c r="N47" s="22"/>
      <c r="O47" s="22"/>
      <c r="P47" s="23"/>
      <c r="Q47" s="23"/>
      <c r="R47" s="30"/>
      <c r="S47" s="37"/>
    </row>
    <row r="48" spans="1:19" ht="27.6" customHeight="1" x14ac:dyDescent="0.25">
      <c r="A48" s="11">
        <v>54369</v>
      </c>
      <c r="B48" s="5" t="s">
        <v>44</v>
      </c>
      <c r="C48" s="6">
        <v>44975</v>
      </c>
      <c r="D48" s="51">
        <v>873</v>
      </c>
      <c r="E48" s="48">
        <v>54012</v>
      </c>
      <c r="F48" s="23">
        <f t="shared" ref="F48" si="52">E48*0.05</f>
        <v>2700.6000000000004</v>
      </c>
      <c r="G48" s="32">
        <f t="shared" ref="G48" si="53">ROUND(E48+F48,0)</f>
        <v>56713</v>
      </c>
      <c r="H48" s="32">
        <v>0</v>
      </c>
      <c r="I48" s="26">
        <v>0</v>
      </c>
      <c r="J48" s="26">
        <v>0</v>
      </c>
      <c r="K48" s="26">
        <f t="shared" ref="K48" si="54">G48-SUM(H48:J48)</f>
        <v>56713</v>
      </c>
      <c r="L48" s="8"/>
      <c r="M48" s="33"/>
      <c r="N48" s="22"/>
      <c r="O48" s="22"/>
      <c r="P48" s="23"/>
      <c r="Q48" s="23"/>
      <c r="R48" s="30"/>
      <c r="S48" s="37"/>
    </row>
    <row r="49" spans="1:19" ht="27.6" customHeight="1" x14ac:dyDescent="0.25">
      <c r="A49" s="11">
        <v>54369</v>
      </c>
      <c r="B49" s="5" t="s">
        <v>44</v>
      </c>
      <c r="C49" s="6">
        <v>44977</v>
      </c>
      <c r="D49" s="51">
        <v>892</v>
      </c>
      <c r="E49" s="48">
        <v>53039</v>
      </c>
      <c r="F49" s="23">
        <f t="shared" ref="F49" si="55">E49*0.05</f>
        <v>2651.9500000000003</v>
      </c>
      <c r="G49" s="32">
        <f t="shared" ref="G49" si="56">ROUND(E49+F49,0)</f>
        <v>55691</v>
      </c>
      <c r="H49" s="32">
        <v>0</v>
      </c>
      <c r="I49" s="26">
        <v>0</v>
      </c>
      <c r="J49" s="26">
        <v>0</v>
      </c>
      <c r="K49" s="26">
        <f t="shared" ref="K49" si="57">G49-SUM(H49:J49)</f>
        <v>55691</v>
      </c>
      <c r="L49" s="8"/>
      <c r="M49" s="33"/>
      <c r="N49" s="22"/>
      <c r="O49" s="22"/>
      <c r="P49" s="23"/>
      <c r="Q49" s="23"/>
      <c r="R49" s="30"/>
      <c r="S49" s="37"/>
    </row>
    <row r="50" spans="1:19" ht="27.6" customHeight="1" x14ac:dyDescent="0.25">
      <c r="A50" s="11">
        <v>54369</v>
      </c>
      <c r="B50" s="5" t="s">
        <v>44</v>
      </c>
      <c r="C50" s="6">
        <v>44978</v>
      </c>
      <c r="D50" s="51">
        <v>902</v>
      </c>
      <c r="E50" s="48">
        <v>54446</v>
      </c>
      <c r="F50" s="23">
        <f t="shared" ref="F50" si="58">E50*0.05</f>
        <v>2722.3</v>
      </c>
      <c r="G50" s="32">
        <f t="shared" ref="G50" si="59">ROUND(E50+F50,0)</f>
        <v>57168</v>
      </c>
      <c r="H50" s="32">
        <v>0</v>
      </c>
      <c r="I50" s="26">
        <v>0</v>
      </c>
      <c r="J50" s="26">
        <v>0</v>
      </c>
      <c r="K50" s="26">
        <f t="shared" ref="K50" si="60">G50-SUM(H50:J50)</f>
        <v>57168</v>
      </c>
      <c r="L50" s="8"/>
      <c r="M50" s="33"/>
      <c r="N50" s="22"/>
      <c r="O50" s="22"/>
      <c r="P50" s="23"/>
      <c r="Q50" s="23"/>
      <c r="R50" s="30"/>
      <c r="S50" s="37"/>
    </row>
    <row r="51" spans="1:19" ht="27.6" customHeight="1" x14ac:dyDescent="0.25">
      <c r="A51" s="11">
        <v>54369</v>
      </c>
      <c r="B51" s="5" t="s">
        <v>44</v>
      </c>
      <c r="C51" s="6">
        <v>44971</v>
      </c>
      <c r="D51" s="51">
        <v>850</v>
      </c>
      <c r="E51" s="48">
        <v>53536</v>
      </c>
      <c r="F51" s="23">
        <f t="shared" ref="F51:F53" si="61">E51*0.05</f>
        <v>2676.8</v>
      </c>
      <c r="G51" s="32">
        <f t="shared" ref="G51:G53" si="62">ROUND(E51+F51,0)</f>
        <v>56213</v>
      </c>
      <c r="H51" s="32">
        <v>0</v>
      </c>
      <c r="I51" s="26">
        <v>0</v>
      </c>
      <c r="J51" s="26">
        <v>0</v>
      </c>
      <c r="K51" s="26">
        <f t="shared" ref="K51:K53" si="63">G51-SUM(H51:J51)</f>
        <v>56213</v>
      </c>
      <c r="L51" s="8"/>
      <c r="M51" s="33"/>
      <c r="N51" s="22"/>
      <c r="O51" s="22"/>
      <c r="P51" s="23"/>
      <c r="Q51" s="23"/>
      <c r="R51" s="30"/>
      <c r="S51" s="37"/>
    </row>
    <row r="52" spans="1:19" ht="27.6" customHeight="1" x14ac:dyDescent="0.25">
      <c r="A52" s="11">
        <v>54369</v>
      </c>
      <c r="B52" s="5" t="s">
        <v>44</v>
      </c>
      <c r="C52" s="6">
        <v>45148</v>
      </c>
      <c r="D52" s="51">
        <v>591</v>
      </c>
      <c r="E52" s="48">
        <v>75960</v>
      </c>
      <c r="F52" s="23">
        <f t="shared" si="61"/>
        <v>3798</v>
      </c>
      <c r="G52" s="32">
        <f t="shared" si="62"/>
        <v>79758</v>
      </c>
      <c r="H52" s="32"/>
      <c r="I52" s="26"/>
      <c r="J52" s="26"/>
      <c r="K52" s="26">
        <f t="shared" si="63"/>
        <v>79758</v>
      </c>
      <c r="L52" s="8"/>
      <c r="M52" s="33"/>
      <c r="N52" s="22"/>
      <c r="O52" s="22"/>
      <c r="P52" s="23"/>
      <c r="Q52" s="23"/>
      <c r="R52" s="30"/>
      <c r="S52" s="37"/>
    </row>
    <row r="53" spans="1:19" ht="27.6" customHeight="1" x14ac:dyDescent="0.25">
      <c r="A53" s="11">
        <v>54369</v>
      </c>
      <c r="B53" s="5" t="s">
        <v>44</v>
      </c>
      <c r="C53" s="6">
        <v>45148</v>
      </c>
      <c r="D53" s="51">
        <v>592</v>
      </c>
      <c r="E53" s="48">
        <v>89280</v>
      </c>
      <c r="F53" s="23">
        <f t="shared" si="61"/>
        <v>4464</v>
      </c>
      <c r="G53" s="32">
        <f t="shared" si="62"/>
        <v>93744</v>
      </c>
      <c r="H53" s="32"/>
      <c r="I53" s="26"/>
      <c r="J53" s="26"/>
      <c r="K53" s="26">
        <f t="shared" si="63"/>
        <v>93744</v>
      </c>
      <c r="L53" s="8"/>
      <c r="M53" s="33"/>
      <c r="N53" s="22"/>
      <c r="O53" s="22"/>
      <c r="P53" s="23"/>
      <c r="Q53" s="23"/>
      <c r="R53" s="30"/>
      <c r="S53" s="37"/>
    </row>
    <row r="54" spans="1:19" ht="27.6" customHeight="1" x14ac:dyDescent="0.25">
      <c r="A54" s="11">
        <v>54369</v>
      </c>
      <c r="B54" s="5"/>
      <c r="C54" s="6"/>
      <c r="D54" s="51"/>
      <c r="E54" s="48"/>
      <c r="F54" s="23"/>
      <c r="G54" s="32"/>
      <c r="H54" s="32"/>
      <c r="I54" s="26"/>
      <c r="J54" s="26"/>
      <c r="K54" s="26"/>
      <c r="L54" s="8"/>
      <c r="M54" s="33"/>
      <c r="N54" s="22"/>
      <c r="O54" s="22"/>
      <c r="P54" s="23"/>
      <c r="Q54" s="23"/>
      <c r="R54" s="30"/>
      <c r="S54" s="37"/>
    </row>
    <row r="55" spans="1:19" ht="27.6" customHeight="1" x14ac:dyDescent="0.25">
      <c r="B55" s="5"/>
      <c r="C55" s="6"/>
      <c r="D55" s="51"/>
      <c r="E55" s="48"/>
      <c r="F55" s="23"/>
      <c r="G55" s="32"/>
      <c r="H55" s="32"/>
      <c r="I55" s="26"/>
      <c r="J55" s="26"/>
      <c r="K55" s="26"/>
      <c r="L55" s="8"/>
      <c r="M55" s="33"/>
      <c r="N55" s="22"/>
      <c r="O55" s="22"/>
      <c r="P55" s="23"/>
      <c r="Q55" s="23"/>
      <c r="R55" s="30"/>
      <c r="S55" s="37"/>
    </row>
    <row r="56" spans="1:19" ht="27.6" customHeight="1" x14ac:dyDescent="0.25">
      <c r="B56" s="5"/>
      <c r="C56" s="6"/>
      <c r="D56" s="51"/>
      <c r="E56" s="48"/>
      <c r="F56" s="23"/>
      <c r="G56" s="32"/>
      <c r="H56" s="32"/>
      <c r="I56" s="26"/>
      <c r="J56" s="26"/>
      <c r="K56" s="26"/>
      <c r="L56" s="8"/>
      <c r="M56" s="33"/>
      <c r="N56" s="22"/>
      <c r="O56" s="22"/>
      <c r="P56" s="23"/>
      <c r="Q56" s="23"/>
      <c r="R56" s="30"/>
      <c r="S56" s="37"/>
    </row>
    <row r="57" spans="1:19" ht="27.6" customHeight="1" x14ac:dyDescent="0.25">
      <c r="B57" s="5"/>
      <c r="C57" s="6"/>
      <c r="D57" s="51"/>
      <c r="E57" s="48"/>
      <c r="F57" s="23"/>
      <c r="G57" s="32"/>
      <c r="H57" s="32"/>
      <c r="I57" s="26"/>
      <c r="J57" s="26"/>
      <c r="K57" s="26"/>
      <c r="L57" s="8"/>
      <c r="M57" s="33"/>
      <c r="N57" s="22"/>
      <c r="O57" s="22"/>
      <c r="P57" s="23"/>
      <c r="Q57" s="23"/>
      <c r="R57" s="30"/>
      <c r="S57" s="37"/>
    </row>
    <row r="58" spans="1:19" ht="27.6" customHeight="1" x14ac:dyDescent="0.25">
      <c r="B58" s="5"/>
      <c r="C58" s="6"/>
      <c r="D58" s="51"/>
      <c r="E58" s="48"/>
      <c r="F58" s="23"/>
      <c r="G58" s="32"/>
      <c r="H58" s="32"/>
      <c r="I58" s="26"/>
      <c r="J58" s="26"/>
      <c r="K58" s="26"/>
      <c r="L58" s="8"/>
      <c r="M58" s="33"/>
      <c r="N58" s="22"/>
      <c r="O58" s="22"/>
      <c r="P58" s="23"/>
      <c r="Q58" s="23"/>
      <c r="R58" s="30"/>
      <c r="S58" s="37"/>
    </row>
    <row r="59" spans="1:19" ht="27.6" customHeight="1" x14ac:dyDescent="0.25">
      <c r="B59" s="5"/>
      <c r="C59" s="6"/>
      <c r="D59" s="51"/>
      <c r="E59" s="48"/>
      <c r="F59" s="23"/>
      <c r="G59" s="32"/>
      <c r="H59" s="32"/>
      <c r="I59" s="26"/>
      <c r="J59" s="26"/>
      <c r="K59" s="26"/>
      <c r="L59" s="8"/>
      <c r="M59" s="33"/>
      <c r="N59" s="22"/>
      <c r="O59" s="22"/>
      <c r="P59" s="23"/>
      <c r="Q59" s="23"/>
      <c r="R59" s="30"/>
      <c r="S59" s="37"/>
    </row>
    <row r="60" spans="1:19" ht="27.6" customHeight="1" x14ac:dyDescent="0.25">
      <c r="B60" s="5"/>
      <c r="C60" s="6"/>
      <c r="D60" s="51"/>
      <c r="E60" s="48"/>
      <c r="F60" s="23"/>
      <c r="G60" s="32"/>
      <c r="H60" s="32"/>
      <c r="I60" s="26"/>
      <c r="J60" s="26"/>
      <c r="K60" s="26"/>
      <c r="L60" s="8"/>
      <c r="M60" s="33"/>
      <c r="N60" s="22"/>
      <c r="O60" s="22"/>
      <c r="P60" s="23"/>
      <c r="Q60" s="23"/>
      <c r="R60" s="30"/>
      <c r="S60" s="37"/>
    </row>
    <row r="61" spans="1:19" ht="27.6" customHeight="1" x14ac:dyDescent="0.25">
      <c r="B61" s="5"/>
      <c r="C61" s="6"/>
      <c r="D61" s="51"/>
      <c r="E61" s="48"/>
      <c r="F61" s="23"/>
      <c r="G61" s="32"/>
      <c r="H61" s="32"/>
      <c r="I61" s="26"/>
      <c r="J61" s="26"/>
      <c r="K61" s="26"/>
      <c r="L61" s="8"/>
      <c r="M61" s="33"/>
      <c r="N61" s="22"/>
      <c r="O61" s="22"/>
      <c r="P61" s="23"/>
      <c r="Q61" s="23"/>
      <c r="R61" s="30"/>
      <c r="S61" s="37"/>
    </row>
    <row r="62" spans="1:19" ht="27.6" customHeight="1" x14ac:dyDescent="0.25">
      <c r="B62" s="5"/>
      <c r="C62" s="6"/>
      <c r="D62" s="51"/>
      <c r="E62" s="48"/>
      <c r="F62" s="23"/>
      <c r="G62" s="32"/>
      <c r="H62" s="32"/>
      <c r="I62" s="26"/>
      <c r="J62" s="26"/>
      <c r="K62" s="26"/>
      <c r="L62" s="8"/>
      <c r="M62" s="33"/>
      <c r="N62" s="22"/>
      <c r="O62" s="22"/>
      <c r="P62" s="23"/>
      <c r="Q62" s="23"/>
      <c r="R62" s="30"/>
      <c r="S62" s="37"/>
    </row>
    <row r="63" spans="1:19" ht="27.6" customHeight="1" x14ac:dyDescent="0.25">
      <c r="B63" s="5"/>
      <c r="C63" s="6"/>
      <c r="D63" s="51"/>
      <c r="E63" s="48"/>
      <c r="F63" s="23"/>
      <c r="G63" s="32"/>
      <c r="H63" s="32"/>
      <c r="I63" s="26"/>
      <c r="J63" s="26"/>
      <c r="K63" s="26"/>
      <c r="L63" s="8"/>
      <c r="M63" s="33"/>
      <c r="N63" s="22"/>
      <c r="O63" s="22"/>
      <c r="P63" s="23"/>
      <c r="Q63" s="23"/>
      <c r="R63" s="30"/>
      <c r="S63" s="37"/>
    </row>
    <row r="64" spans="1:19" ht="27.6" customHeight="1" x14ac:dyDescent="0.25">
      <c r="B64" s="5"/>
      <c r="C64" s="6"/>
      <c r="D64" s="51"/>
      <c r="E64" s="48"/>
      <c r="F64" s="23"/>
      <c r="G64" s="32"/>
      <c r="H64" s="32"/>
      <c r="I64" s="26"/>
      <c r="J64" s="26"/>
      <c r="K64" s="26"/>
      <c r="L64" s="8"/>
      <c r="M64" s="33"/>
      <c r="N64" s="22"/>
      <c r="O64" s="22"/>
      <c r="P64" s="23"/>
      <c r="Q64" s="23"/>
      <c r="R64" s="30"/>
      <c r="S64" s="37"/>
    </row>
    <row r="65" spans="2:19" ht="27.6" customHeight="1" x14ac:dyDescent="0.25">
      <c r="B65" s="5"/>
      <c r="C65" s="6"/>
      <c r="D65" s="51"/>
      <c r="E65" s="48"/>
      <c r="F65" s="23"/>
      <c r="G65" s="32"/>
      <c r="H65" s="32"/>
      <c r="I65" s="26"/>
      <c r="J65" s="26"/>
      <c r="K65" s="26"/>
      <c r="L65" s="8"/>
      <c r="M65" s="33"/>
      <c r="N65" s="22"/>
      <c r="O65" s="22"/>
      <c r="P65" s="23"/>
      <c r="Q65" s="23"/>
      <c r="R65" s="30"/>
      <c r="S65" s="37"/>
    </row>
    <row r="66" spans="2:19" ht="27.6" customHeight="1" x14ac:dyDescent="0.25">
      <c r="B66" s="5"/>
      <c r="C66" s="6"/>
      <c r="D66" s="51"/>
      <c r="E66" s="48"/>
      <c r="F66" s="23"/>
      <c r="G66" s="32"/>
      <c r="H66" s="32"/>
      <c r="I66" s="26"/>
      <c r="J66" s="26"/>
      <c r="K66" s="26"/>
      <c r="L66" s="8"/>
      <c r="M66" s="33"/>
      <c r="N66" s="22"/>
      <c r="O66" s="22"/>
      <c r="P66" s="23"/>
      <c r="Q66" s="23"/>
      <c r="R66" s="30"/>
      <c r="S66" s="37"/>
    </row>
    <row r="67" spans="2:19" ht="27.6" customHeight="1" x14ac:dyDescent="0.25">
      <c r="B67" s="5"/>
      <c r="C67" s="6"/>
      <c r="D67" s="51"/>
      <c r="E67" s="48"/>
      <c r="F67" s="23"/>
      <c r="G67" s="32"/>
      <c r="H67" s="32"/>
      <c r="I67" s="26"/>
      <c r="J67" s="26"/>
      <c r="K67" s="26"/>
      <c r="L67" s="8"/>
      <c r="M67" s="33"/>
      <c r="N67" s="22"/>
      <c r="O67" s="22"/>
      <c r="P67" s="23"/>
      <c r="Q67" s="23"/>
      <c r="R67" s="30"/>
      <c r="S67" s="37"/>
    </row>
    <row r="68" spans="2:19" ht="27.6" customHeight="1" x14ac:dyDescent="0.25">
      <c r="B68" s="5"/>
      <c r="C68" s="6"/>
      <c r="D68" s="51"/>
      <c r="E68" s="48"/>
      <c r="F68" s="23"/>
      <c r="G68" s="32"/>
      <c r="H68" s="32"/>
      <c r="I68" s="26"/>
      <c r="J68" s="26"/>
      <c r="K68" s="26"/>
      <c r="L68" s="8"/>
      <c r="M68" s="33"/>
      <c r="N68" s="22"/>
      <c r="O68" s="22"/>
      <c r="P68" s="23"/>
      <c r="Q68" s="23"/>
      <c r="R68" s="30"/>
      <c r="S68" s="37"/>
    </row>
    <row r="69" spans="2:19" ht="27.6" customHeight="1" x14ac:dyDescent="0.25">
      <c r="B69" s="5"/>
      <c r="C69" s="6"/>
      <c r="D69" s="51"/>
      <c r="E69" s="48"/>
      <c r="F69" s="23"/>
      <c r="G69" s="32"/>
      <c r="H69" s="32"/>
      <c r="I69" s="26"/>
      <c r="J69" s="26"/>
      <c r="K69" s="26"/>
      <c r="L69" s="8"/>
      <c r="M69" s="33"/>
      <c r="N69" s="22"/>
      <c r="O69" s="22"/>
      <c r="P69" s="23"/>
      <c r="Q69" s="23"/>
      <c r="R69" s="30"/>
      <c r="S69" s="37"/>
    </row>
    <row r="70" spans="2:19" ht="27.6" customHeight="1" x14ac:dyDescent="0.25">
      <c r="B70" s="5"/>
      <c r="C70" s="6"/>
      <c r="D70" s="51"/>
      <c r="E70" s="48"/>
      <c r="F70" s="23"/>
      <c r="G70" s="32"/>
      <c r="H70" s="32"/>
      <c r="I70" s="26"/>
      <c r="J70" s="26"/>
      <c r="K70" s="26"/>
      <c r="L70" s="8"/>
      <c r="M70" s="33"/>
      <c r="N70" s="22"/>
      <c r="O70" s="22"/>
      <c r="P70" s="23"/>
      <c r="Q70" s="23"/>
      <c r="R70" s="30"/>
      <c r="S70" s="37"/>
    </row>
    <row r="71" spans="2:19" ht="27.6" customHeight="1" x14ac:dyDescent="0.25">
      <c r="B71" s="5"/>
      <c r="C71" s="6"/>
      <c r="D71" s="51"/>
      <c r="E71" s="48"/>
      <c r="F71" s="23"/>
      <c r="G71" s="32"/>
      <c r="H71" s="32"/>
      <c r="I71" s="26"/>
      <c r="J71" s="26"/>
      <c r="K71" s="26"/>
      <c r="L71" s="8"/>
      <c r="M71" s="33"/>
      <c r="N71" s="22"/>
      <c r="O71" s="22"/>
      <c r="P71" s="23"/>
      <c r="Q71" s="23"/>
      <c r="R71" s="30"/>
      <c r="S71" s="37"/>
    </row>
    <row r="72" spans="2:19" ht="27.6" customHeight="1" x14ac:dyDescent="0.25">
      <c r="B72" s="5"/>
      <c r="C72" s="6"/>
      <c r="D72" s="51"/>
      <c r="E72" s="48"/>
      <c r="F72" s="23"/>
      <c r="G72" s="32"/>
      <c r="H72" s="32"/>
      <c r="I72" s="26"/>
      <c r="J72" s="26"/>
      <c r="K72" s="26"/>
      <c r="L72" s="8"/>
      <c r="M72" s="33"/>
      <c r="N72" s="22"/>
      <c r="O72" s="22"/>
      <c r="P72" s="23"/>
      <c r="Q72" s="23"/>
      <c r="R72" s="30"/>
      <c r="S72" s="37"/>
    </row>
    <row r="73" spans="2:19" ht="27.6" customHeight="1" x14ac:dyDescent="0.25">
      <c r="B73" s="5"/>
      <c r="C73" s="6"/>
      <c r="D73" s="51"/>
      <c r="E73" s="48"/>
      <c r="F73" s="23"/>
      <c r="G73" s="32"/>
      <c r="H73" s="32"/>
      <c r="I73" s="26"/>
      <c r="J73" s="26"/>
      <c r="K73" s="26"/>
      <c r="L73" s="8"/>
      <c r="M73" s="33"/>
      <c r="N73" s="22"/>
      <c r="O73" s="22"/>
      <c r="P73" s="23"/>
      <c r="Q73" s="23"/>
      <c r="R73" s="30"/>
      <c r="S73" s="37"/>
    </row>
    <row r="74" spans="2:19" ht="27.6" customHeight="1" x14ac:dyDescent="0.25">
      <c r="B74" s="5"/>
      <c r="C74" s="6"/>
      <c r="D74" s="51"/>
      <c r="E74" s="48"/>
      <c r="F74" s="23"/>
      <c r="G74" s="32"/>
      <c r="H74" s="32"/>
      <c r="I74" s="26"/>
      <c r="J74" s="26"/>
      <c r="K74" s="26"/>
      <c r="L74" s="8"/>
      <c r="M74" s="33"/>
      <c r="N74" s="22"/>
      <c r="O74" s="22"/>
      <c r="P74" s="23"/>
      <c r="Q74" s="23"/>
      <c r="R74" s="30"/>
      <c r="S74" s="37"/>
    </row>
    <row r="75" spans="2:19" ht="27.6" customHeight="1" x14ac:dyDescent="0.25">
      <c r="B75" s="5"/>
      <c r="C75" s="6"/>
      <c r="D75" s="51"/>
      <c r="E75" s="48"/>
      <c r="F75" s="23"/>
      <c r="G75" s="32"/>
      <c r="H75" s="32"/>
      <c r="I75" s="26"/>
      <c r="J75" s="26"/>
      <c r="K75" s="26"/>
      <c r="L75" s="8"/>
      <c r="M75" s="33"/>
      <c r="N75" s="22"/>
      <c r="O75" s="22"/>
      <c r="P75" s="23"/>
      <c r="Q75" s="23"/>
      <c r="R75" s="30"/>
      <c r="S75" s="37"/>
    </row>
    <row r="76" spans="2:19" ht="27.6" customHeight="1" x14ac:dyDescent="0.25">
      <c r="B76" s="5"/>
      <c r="C76" s="6"/>
      <c r="D76" s="51"/>
      <c r="E76" s="48"/>
      <c r="F76" s="23"/>
      <c r="G76" s="32"/>
      <c r="H76" s="32"/>
      <c r="I76" s="26"/>
      <c r="J76" s="26"/>
      <c r="K76" s="26"/>
      <c r="L76" s="8"/>
      <c r="M76" s="33"/>
      <c r="N76" s="22"/>
      <c r="O76" s="22"/>
      <c r="P76" s="23"/>
      <c r="Q76" s="23"/>
      <c r="R76" s="30"/>
      <c r="S76" s="37"/>
    </row>
    <row r="77" spans="2:19" ht="27.6" customHeight="1" x14ac:dyDescent="0.25">
      <c r="B77" s="5"/>
      <c r="C77" s="6"/>
      <c r="D77" s="51"/>
      <c r="E77" s="48"/>
      <c r="F77" s="23"/>
      <c r="G77" s="32"/>
      <c r="H77" s="32"/>
      <c r="I77" s="26"/>
      <c r="J77" s="26"/>
      <c r="K77" s="26"/>
      <c r="L77" s="8"/>
      <c r="M77" s="33"/>
      <c r="N77" s="22"/>
      <c r="O77" s="22"/>
      <c r="P77" s="23"/>
      <c r="Q77" s="23"/>
      <c r="R77" s="30"/>
      <c r="S77" s="37"/>
    </row>
    <row r="78" spans="2:19" ht="27.6" customHeight="1" x14ac:dyDescent="0.25">
      <c r="B78" s="5"/>
      <c r="C78" s="6"/>
      <c r="D78" s="51"/>
      <c r="E78" s="48"/>
      <c r="F78" s="23"/>
      <c r="G78" s="32"/>
      <c r="H78" s="32"/>
      <c r="I78" s="26"/>
      <c r="J78" s="26"/>
      <c r="K78" s="26"/>
      <c r="L78" s="8"/>
      <c r="M78" s="33"/>
      <c r="N78" s="22"/>
      <c r="O78" s="22"/>
      <c r="P78" s="23"/>
      <c r="Q78" s="23"/>
      <c r="R78" s="30"/>
      <c r="S78" s="37"/>
    </row>
    <row r="79" spans="2:19" ht="27.6" customHeight="1" x14ac:dyDescent="0.25">
      <c r="B79" s="5"/>
      <c r="C79" s="6"/>
      <c r="D79" s="51"/>
      <c r="E79" s="48"/>
      <c r="F79" s="23"/>
      <c r="G79" s="32"/>
      <c r="H79" s="32"/>
      <c r="I79" s="26"/>
      <c r="J79" s="26"/>
      <c r="K79" s="26"/>
      <c r="L79" s="8"/>
      <c r="M79" s="33"/>
      <c r="N79" s="22"/>
      <c r="O79" s="22"/>
      <c r="P79" s="23"/>
      <c r="Q79" s="23"/>
      <c r="R79" s="30"/>
      <c r="S79" s="37"/>
    </row>
    <row r="80" spans="2:19" ht="27.6" customHeight="1" x14ac:dyDescent="0.25">
      <c r="B80" s="5"/>
      <c r="C80" s="6"/>
      <c r="D80" s="51"/>
      <c r="E80" s="48"/>
      <c r="F80" s="23"/>
      <c r="G80" s="32"/>
      <c r="H80" s="32"/>
      <c r="I80" s="26"/>
      <c r="J80" s="26"/>
      <c r="K80" s="26"/>
      <c r="L80" s="8"/>
      <c r="M80" s="33"/>
      <c r="N80" s="22"/>
      <c r="O80" s="22"/>
      <c r="P80" s="23"/>
      <c r="Q80" s="23"/>
      <c r="R80" s="30"/>
      <c r="S80" s="37"/>
    </row>
    <row r="81" spans="1:19" ht="27.6" customHeight="1" x14ac:dyDescent="0.25">
      <c r="B81" s="5"/>
      <c r="C81" s="6"/>
      <c r="D81" s="51"/>
      <c r="E81" s="48"/>
      <c r="F81" s="23"/>
      <c r="G81" s="32"/>
      <c r="H81" s="32"/>
      <c r="I81" s="26"/>
      <c r="J81" s="26"/>
      <c r="K81" s="26"/>
      <c r="L81" s="8"/>
      <c r="M81" s="33"/>
      <c r="N81" s="35"/>
      <c r="O81" s="35"/>
      <c r="P81" s="35"/>
      <c r="Q81" s="35"/>
      <c r="R81" s="36"/>
      <c r="S81" s="37"/>
    </row>
    <row r="82" spans="1:19" ht="26.45" customHeight="1" thickBot="1" x14ac:dyDescent="0.3">
      <c r="B82" s="4"/>
      <c r="C82" s="7"/>
      <c r="D82" s="7"/>
      <c r="E82" s="38"/>
      <c r="F82" s="40"/>
      <c r="G82" s="41"/>
      <c r="H82" s="41"/>
      <c r="I82" s="42"/>
      <c r="J82" s="42"/>
      <c r="K82" s="42"/>
      <c r="L82" s="8"/>
      <c r="M82" s="43"/>
      <c r="N82" s="39"/>
      <c r="O82" s="39"/>
      <c r="P82" s="39"/>
      <c r="Q82" s="39"/>
      <c r="R82" s="44"/>
      <c r="S82" s="42"/>
    </row>
    <row r="83" spans="1:19" x14ac:dyDescent="0.25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3"/>
      <c r="S83" s="22"/>
    </row>
    <row r="84" spans="1:19" x14ac:dyDescent="0.25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3"/>
      <c r="S84" s="35"/>
    </row>
    <row r="85" spans="1:19" x14ac:dyDescent="0.25">
      <c r="A85" s="22"/>
      <c r="B85" s="22"/>
      <c r="C85" s="22"/>
      <c r="D85" s="22"/>
      <c r="E85" s="22"/>
      <c r="F85" s="22"/>
      <c r="G85" s="22"/>
      <c r="H85" s="53" t="s">
        <v>5</v>
      </c>
      <c r="I85" s="53"/>
      <c r="J85" s="53"/>
      <c r="K85" s="53">
        <f>SUM(K8:K82)</f>
        <v>2661689</v>
      </c>
      <c r="L85" s="53"/>
      <c r="M85" s="53"/>
      <c r="N85" s="53"/>
      <c r="O85" s="53" t="s">
        <v>7</v>
      </c>
      <c r="P85" s="53"/>
      <c r="Q85" s="53"/>
      <c r="R85" s="46">
        <f>SUM(R6:R82)</f>
        <v>5140478</v>
      </c>
      <c r="S85" s="35"/>
    </row>
    <row r="86" spans="1:19" x14ac:dyDescent="0.25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3"/>
      <c r="S86" s="35"/>
    </row>
    <row r="87" spans="1:19" x14ac:dyDescent="0.25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53" t="s">
        <v>6</v>
      </c>
      <c r="P87" s="22"/>
      <c r="Q87" s="22"/>
      <c r="R87" s="46">
        <f>K85-R85</f>
        <v>-2478789</v>
      </c>
      <c r="S87" s="35"/>
    </row>
    <row r="88" spans="1:19" x14ac:dyDescent="0.25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3"/>
      <c r="S88" s="35"/>
    </row>
    <row r="89" spans="1:19" x14ac:dyDescent="0.25">
      <c r="A89" s="35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</row>
    <row r="90" spans="1:19" x14ac:dyDescent="0.25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</row>
    <row r="91" spans="1:19" x14ac:dyDescent="0.25">
      <c r="A91" s="18"/>
      <c r="B91" s="18"/>
      <c r="C91" s="18"/>
      <c r="D91" s="18"/>
      <c r="E91" s="18"/>
      <c r="F91" s="18"/>
      <c r="G91" s="18"/>
      <c r="H91" s="18"/>
      <c r="I91" s="18" t="s">
        <v>17</v>
      </c>
      <c r="J91" s="18"/>
      <c r="K91" s="18"/>
      <c r="L91" s="18"/>
      <c r="M91" s="18"/>
      <c r="N91" s="18"/>
      <c r="O91" s="18"/>
      <c r="P91" s="18"/>
      <c r="Q91" s="18"/>
      <c r="R91" s="18"/>
      <c r="S91" s="18"/>
    </row>
    <row r="92" spans="1:19" x14ac:dyDescent="0.25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</row>
    <row r="93" spans="1:19" x14ac:dyDescent="0.25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</row>
    <row r="94" spans="1:19" x14ac:dyDescent="0.25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</row>
    <row r="95" spans="1:19" x14ac:dyDescent="0.25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</row>
    <row r="96" spans="1:19" x14ac:dyDescent="0.25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</row>
    <row r="97" spans="1:19" x14ac:dyDescent="0.25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</row>
    <row r="98" spans="1:19" x14ac:dyDescent="0.25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</row>
    <row r="99" spans="1:19" x14ac:dyDescent="0.25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</row>
    <row r="100" spans="1:19" x14ac:dyDescent="0.25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</row>
    <row r="101" spans="1:19" x14ac:dyDescent="0.25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</row>
    <row r="102" spans="1:19" x14ac:dyDescent="0.25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</row>
    <row r="103" spans="1:19" x14ac:dyDescent="0.25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</row>
    <row r="104" spans="1:19" x14ac:dyDescent="0.25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</row>
    <row r="105" spans="1:19" x14ac:dyDescent="0.25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</row>
    <row r="106" spans="1:19" x14ac:dyDescent="0.25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</row>
    <row r="107" spans="1:19" x14ac:dyDescent="0.25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</row>
    <row r="108" spans="1:19" x14ac:dyDescent="0.25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</row>
    <row r="109" spans="1:19" x14ac:dyDescent="0.25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</row>
    <row r="110" spans="1:19" x14ac:dyDescent="0.25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</row>
    <row r="111" spans="1:19" x14ac:dyDescent="0.25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</row>
    <row r="112" spans="1:19" x14ac:dyDescent="0.25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</row>
    <row r="113" spans="1:19" x14ac:dyDescent="0.25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</row>
    <row r="114" spans="1:19" x14ac:dyDescent="0.25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</row>
    <row r="115" spans="1:19" x14ac:dyDescent="0.25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</row>
    <row r="116" spans="1:19" x14ac:dyDescent="0.25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</row>
    <row r="117" spans="1:19" x14ac:dyDescent="0.25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</row>
    <row r="118" spans="1:19" x14ac:dyDescent="0.25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</row>
    <row r="119" spans="1:19" x14ac:dyDescent="0.25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</row>
    <row r="120" spans="1:19" x14ac:dyDescent="0.25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</row>
    <row r="121" spans="1:19" x14ac:dyDescent="0.25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</row>
    <row r="122" spans="1:19" x14ac:dyDescent="0.25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</row>
    <row r="123" spans="1:19" x14ac:dyDescent="0.25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</row>
    <row r="124" spans="1:19" x14ac:dyDescent="0.25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</row>
    <row r="125" spans="1:19" x14ac:dyDescent="0.25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</row>
    <row r="126" spans="1:19" x14ac:dyDescent="0.25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</row>
    <row r="127" spans="1:19" x14ac:dyDescent="0.25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</row>
    <row r="128" spans="1:19" x14ac:dyDescent="0.25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</row>
    <row r="129" spans="1:19" x14ac:dyDescent="0.25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</row>
    <row r="130" spans="1:19" x14ac:dyDescent="0.25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</row>
    <row r="131" spans="1:19" x14ac:dyDescent="0.25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</row>
    <row r="132" spans="1:19" x14ac:dyDescent="0.25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</row>
    <row r="133" spans="1:19" x14ac:dyDescent="0.25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</row>
    <row r="134" spans="1:19" x14ac:dyDescent="0.25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</row>
    <row r="135" spans="1:19" x14ac:dyDescent="0.25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</row>
    <row r="136" spans="1:19" x14ac:dyDescent="0.25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</row>
    <row r="137" spans="1:19" x14ac:dyDescent="0.25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</row>
    <row r="138" spans="1:19" x14ac:dyDescent="0.25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</row>
    <row r="139" spans="1:19" x14ac:dyDescent="0.25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</row>
    <row r="140" spans="1:19" x14ac:dyDescent="0.25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</row>
    <row r="141" spans="1:19" x14ac:dyDescent="0.25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</row>
    <row r="142" spans="1:19" x14ac:dyDescent="0.25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</row>
    <row r="143" spans="1:19" x14ac:dyDescent="0.25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</row>
    <row r="144" spans="1:19" x14ac:dyDescent="0.25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</row>
    <row r="145" spans="1:19" x14ac:dyDescent="0.25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</row>
    <row r="146" spans="1:19" x14ac:dyDescent="0.25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</row>
    <row r="147" spans="1:19" x14ac:dyDescent="0.25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</row>
    <row r="148" spans="1:19" x14ac:dyDescent="0.25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</row>
    <row r="149" spans="1:19" x14ac:dyDescent="0.25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</row>
    <row r="150" spans="1:19" x14ac:dyDescent="0.25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</row>
    <row r="151" spans="1:19" x14ac:dyDescent="0.25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</row>
    <row r="152" spans="1:19" x14ac:dyDescent="0.25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</row>
    <row r="153" spans="1:19" x14ac:dyDescent="0.25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</row>
    <row r="154" spans="1:19" x14ac:dyDescent="0.25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</row>
    <row r="155" spans="1:19" x14ac:dyDescent="0.25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</row>
    <row r="156" spans="1:19" x14ac:dyDescent="0.25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</row>
    <row r="157" spans="1:19" x14ac:dyDescent="0.25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</row>
    <row r="158" spans="1:19" x14ac:dyDescent="0.25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</row>
    <row r="159" spans="1:19" x14ac:dyDescent="0.25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</row>
    <row r="160" spans="1:19" x14ac:dyDescent="0.25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</row>
    <row r="161" spans="1:19" x14ac:dyDescent="0.25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</row>
    <row r="162" spans="1:19" x14ac:dyDescent="0.25">
      <c r="F162" s="13"/>
      <c r="G162" s="13"/>
    </row>
    <row r="163" spans="1:19" x14ac:dyDescent="0.25">
      <c r="F163" s="13"/>
      <c r="G163" s="13"/>
    </row>
    <row r="164" spans="1:19" x14ac:dyDescent="0.25">
      <c r="F164" s="13"/>
      <c r="G164" s="1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2025-06-05T10:58:08Z</dcterms:modified>
</cp:coreProperties>
</file>