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Not upoaded\Not upoaded\"/>
    </mc:Choice>
  </mc:AlternateContent>
  <xr:revisionPtr revIDLastSave="0" documentId="13_ncr:1_{E5553AA2-7C0C-48FC-9120-AEF2F7FDF6FC}" xr6:coauthVersionLast="36" xr6:coauthVersionMax="47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2" i="1" l="1"/>
  <c r="S11" i="1" l="1"/>
  <c r="S10" i="1" l="1"/>
  <c r="F7" i="1" l="1"/>
  <c r="S9" i="1" l="1"/>
  <c r="G18" i="1" l="1"/>
  <c r="J18" i="1" s="1"/>
  <c r="G19" i="1"/>
  <c r="J19" i="1" s="1"/>
  <c r="G17" i="1"/>
  <c r="J17" i="1" s="1"/>
  <c r="G16" i="1"/>
  <c r="I16" i="1" s="1"/>
  <c r="G15" i="1"/>
  <c r="J15" i="1" s="1"/>
  <c r="G14" i="1"/>
  <c r="J14" i="1" s="1"/>
  <c r="G13" i="1"/>
  <c r="J13" i="1" s="1"/>
  <c r="G12" i="1"/>
  <c r="I12" i="1" s="1"/>
  <c r="G11" i="1"/>
  <c r="J11" i="1" s="1"/>
  <c r="G10" i="1"/>
  <c r="I10" i="1" s="1"/>
  <c r="G9" i="1"/>
  <c r="J9" i="1" s="1"/>
  <c r="P7" i="1"/>
  <c r="I18" i="1" l="1"/>
  <c r="L18" i="1" s="1"/>
  <c r="I15" i="1"/>
  <c r="L15" i="1" s="1"/>
  <c r="J12" i="1"/>
  <c r="L12" i="1" s="1"/>
  <c r="I19" i="1"/>
  <c r="L19" i="1" s="1"/>
  <c r="I13" i="1"/>
  <c r="L13" i="1" s="1"/>
  <c r="J10" i="1"/>
  <c r="L10" i="1" s="1"/>
  <c r="J16" i="1"/>
  <c r="L16" i="1" s="1"/>
  <c r="I9" i="1"/>
  <c r="L9" i="1" s="1"/>
  <c r="I14" i="1"/>
  <c r="L14" i="1" s="1"/>
  <c r="I11" i="1"/>
  <c r="L11" i="1" s="1"/>
  <c r="I17" i="1"/>
  <c r="L17" i="1" s="1"/>
  <c r="S8" i="1" l="1"/>
  <c r="S7" i="1"/>
  <c r="G7" i="1" l="1"/>
  <c r="J7" i="1" s="1"/>
  <c r="K7" i="1" l="1"/>
  <c r="G8" i="1" s="1"/>
  <c r="I7" i="1"/>
  <c r="I8" i="1" l="1"/>
  <c r="J8" i="1"/>
  <c r="L7" i="1"/>
  <c r="S23" i="1"/>
  <c r="L8" i="1" l="1"/>
  <c r="L23" i="1" s="1"/>
  <c r="S25" i="1" s="1"/>
</calcChain>
</file>

<file path=xl/sharedStrings.xml><?xml version="1.0" encoding="utf-8"?>
<sst xmlns="http://schemas.openxmlformats.org/spreadsheetml/2006/main" count="51" uniqueCount="49">
  <si>
    <t>Amount</t>
  </si>
  <si>
    <t>PAYMENT NOTE No.</t>
  </si>
  <si>
    <t>UTR</t>
  </si>
  <si>
    <t>SD (5%)</t>
  </si>
  <si>
    <t>Advance paid</t>
  </si>
  <si>
    <t>Total Paid Amount Rs. -</t>
  </si>
  <si>
    <t>Total Payable Amount Rs. -</t>
  </si>
  <si>
    <t>Balance Payable Amount Rs. -</t>
  </si>
  <si>
    <t>Indraj Tractor Trolly</t>
  </si>
  <si>
    <t>21-10-2022 NEFT/AXISP00331019909/RIUP22/1099/INDRAJ SINGH AN 24500.00</t>
  </si>
  <si>
    <t>RIUP22/1099</t>
  </si>
  <si>
    <t>09-11-2022 NEFT/AXISP00335986786/RIUP22/1212/INDRAJ SINGH AN 1370.00</t>
  </si>
  <si>
    <t>RIUP22/1212</t>
  </si>
  <si>
    <t>05-06-2023 NEFT/AXISP00395678418/RIUP23/491/INDRAJ SINGH AND 13230.00</t>
  </si>
  <si>
    <t>27-02-2023 NEFT/AXISP00365798947/RIUP22/2316/INDRAJ SINGH AN 3135.00</t>
  </si>
  <si>
    <t>RIUP22/2316</t>
  </si>
  <si>
    <t>RIUP23/491</t>
  </si>
  <si>
    <t>28-08-2023 NEFT/AXISP00418849262/RIUP23/1741/INDRAJ SINGH AND K/PUNB0026610 10780.00</t>
  </si>
  <si>
    <t>RIUP23/1741</t>
  </si>
  <si>
    <t>18-09-2023 NEFT/AXISP00425658722/RIUP23/2082/INDRAJ SINGH AND K/PUNB0026610 11760.00</t>
  </si>
  <si>
    <t>RIUP23/2082</t>
  </si>
  <si>
    <t>05-02-2024 NEFT/AXISP00468222677/RIUP23/4143/INDRAJ SINGH AND K/PUNB0026610 4900.00</t>
  </si>
  <si>
    <t>22-03-2024 NEFT/AXISP00483290482/RIUP23/5236/INDRAJ SINGH AND K/PUNB0026610 4605.00</t>
  </si>
  <si>
    <t>No Village Name - Rent 02/10/22 to 05/10/22 - Tractor hiring work</t>
  </si>
  <si>
    <t>No Village Name - MDPE pipe 20 mm carry mzn to shamali - Tractor hiring work</t>
  </si>
  <si>
    <t>No Village Name - HDPE and DI pipe shifting - Tractor hiring work</t>
  </si>
  <si>
    <t>No Village Name - TMT 39 MTshifting yard to yard - Tractor hiring work</t>
  </si>
  <si>
    <t>No Village Name - Bags - Tractor hiring work</t>
  </si>
  <si>
    <t>No Village Name - LT panel shifting - Tractor hiring work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</si>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</sst>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omic Sans MS"/>
      <family val="4"/>
    </font>
    <font>
      <sz val="11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164" fontId="0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2" borderId="11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164" fontId="3" fillId="2" borderId="10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0" fontId="0" fillId="0" borderId="13" xfId="0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164" fontId="3" fillId="2" borderId="15" xfId="1" applyNumberFormat="1" applyFont="1" applyFill="1" applyBorder="1" applyAlignment="1">
      <alignment horizontal="right"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0" fontId="2" fillId="2" borderId="9" xfId="0" applyFont="1" applyFill="1" applyBorder="1" applyAlignment="1">
      <alignment horizontal="center" vertical="center" wrapText="1"/>
    </xf>
    <xf numFmtId="164" fontId="3" fillId="2" borderId="20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2" fillId="2" borderId="3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13" xfId="0" applyBorder="1" applyAlignment="1">
      <alignment vertical="center" wrapText="1"/>
    </xf>
    <xf numFmtId="164" fontId="0" fillId="2" borderId="18" xfId="1" applyNumberFormat="1" applyFont="1" applyFill="1" applyBorder="1" applyAlignment="1">
      <alignment vertical="center"/>
    </xf>
    <xf numFmtId="164" fontId="0" fillId="2" borderId="14" xfId="1" applyNumberFormat="1" applyFont="1" applyFill="1" applyBorder="1" applyAlignment="1">
      <alignment vertical="center"/>
    </xf>
    <xf numFmtId="164" fontId="0" fillId="2" borderId="4" xfId="1" applyNumberFormat="1" applyFont="1" applyFill="1" applyBorder="1" applyAlignment="1">
      <alignment vertical="center"/>
    </xf>
    <xf numFmtId="164" fontId="0" fillId="2" borderId="16" xfId="1" applyNumberFormat="1" applyFont="1" applyFill="1" applyBorder="1" applyAlignment="1">
      <alignment vertical="center"/>
    </xf>
    <xf numFmtId="164" fontId="0" fillId="2" borderId="17" xfId="1" applyNumberFormat="1" applyFont="1" applyFill="1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18" xfId="0" applyBorder="1" applyAlignment="1">
      <alignment vertical="center"/>
    </xf>
    <xf numFmtId="0" fontId="5" fillId="0" borderId="11" xfId="0" applyFont="1" applyBorder="1" applyAlignment="1">
      <alignment vertical="center"/>
    </xf>
    <xf numFmtId="164" fontId="3" fillId="2" borderId="13" xfId="1" applyNumberFormat="1" applyFont="1" applyFill="1" applyBorder="1" applyAlignment="1">
      <alignment vertical="center"/>
    </xf>
    <xf numFmtId="15" fontId="3" fillId="2" borderId="13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164" fontId="3" fillId="2" borderId="29" xfId="1" applyNumberFormat="1" applyFont="1" applyFill="1" applyBorder="1" applyAlignment="1">
      <alignment vertical="center"/>
    </xf>
    <xf numFmtId="0" fontId="0" fillId="2" borderId="28" xfId="0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0" fontId="3" fillId="2" borderId="28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 applyFont="1"/>
    <xf numFmtId="0" fontId="4" fillId="2" borderId="30" xfId="0" applyFont="1" applyFill="1" applyBorder="1" applyAlignment="1">
      <alignment vertical="center"/>
    </xf>
    <xf numFmtId="0" fontId="4" fillId="2" borderId="30" xfId="0" applyFont="1" applyFill="1" applyBorder="1" applyAlignment="1">
      <alignment horizontal="center" vertical="center" wrapText="1"/>
    </xf>
    <xf numFmtId="14" fontId="4" fillId="2" borderId="30" xfId="0" applyNumberFormat="1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164" fontId="6" fillId="2" borderId="30" xfId="1" applyNumberFormat="1" applyFont="1" applyFill="1" applyBorder="1" applyAlignment="1">
      <alignment horizontal="center" vertical="center"/>
    </xf>
    <xf numFmtId="164" fontId="4" fillId="2" borderId="30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7"/>
  <sheetViews>
    <sheetView tabSelected="1" zoomScale="115" zoomScaleNormal="115" workbookViewId="0">
      <selection activeCell="A13" sqref="A13:A18"/>
    </sheetView>
  </sheetViews>
  <sheetFormatPr defaultColWidth="9" defaultRowHeight="14.4" x14ac:dyDescent="0.3"/>
  <cols>
    <col min="1" max="1" width="9" style="2"/>
    <col min="2" max="2" width="30" style="2" customWidth="1"/>
    <col min="3" max="3" width="13.5546875" style="2" bestFit="1" customWidth="1"/>
    <col min="4" max="4" width="11.77734375" style="2" bestFit="1" customWidth="1"/>
    <col min="5" max="5" width="13.21875" style="2" bestFit="1" customWidth="1"/>
    <col min="6" max="7" width="13.21875" style="2" customWidth="1"/>
    <col min="8" max="8" width="12.21875" style="1" bestFit="1" customWidth="1"/>
    <col min="9" max="9" width="13" style="1" bestFit="1" customWidth="1"/>
    <col min="10" max="10" width="13.21875" style="2" bestFit="1" customWidth="1"/>
    <col min="11" max="11" width="14.77734375" style="2" customWidth="1"/>
    <col min="12" max="12" width="16.44140625" style="2" bestFit="1" customWidth="1"/>
    <col min="13" max="13" width="7.21875" style="2" customWidth="1"/>
    <col min="14" max="14" width="21.77734375" style="2" bestFit="1" customWidth="1"/>
    <col min="15" max="15" width="12.77734375" style="2" bestFit="1" customWidth="1"/>
    <col min="16" max="16" width="14.21875" style="2" customWidth="1"/>
    <col min="17" max="18" width="14.5546875" style="2" customWidth="1"/>
    <col min="19" max="19" width="16" style="2" customWidth="1"/>
    <col min="20" max="20" width="87.44140625" style="2" bestFit="1" customWidth="1"/>
    <col min="21" max="16384" width="9" style="2"/>
  </cols>
  <sheetData>
    <row r="1" spans="1:20" s="57" customFormat="1" ht="24.9" customHeight="1" x14ac:dyDescent="0.3">
      <c r="A1" s="55" t="s">
        <v>29</v>
      </c>
      <c r="B1" s="56" t="s">
        <v>8</v>
      </c>
    </row>
    <row r="2" spans="1:20" s="57" customFormat="1" ht="24.9" customHeight="1" x14ac:dyDescent="0.3">
      <c r="A2" s="55" t="s">
        <v>30</v>
      </c>
      <c r="B2" s="55" t="s">
        <v>31</v>
      </c>
    </row>
    <row r="3" spans="1:20" s="57" customFormat="1" ht="24.9" customHeight="1" x14ac:dyDescent="0.3">
      <c r="A3" s="55" t="s">
        <v>32</v>
      </c>
      <c r="B3" s="55" t="s">
        <v>33</v>
      </c>
    </row>
    <row r="4" spans="1:20" s="57" customFormat="1" ht="24.9" customHeight="1" thickBot="1" x14ac:dyDescent="0.35">
      <c r="A4" s="55" t="s">
        <v>34</v>
      </c>
      <c r="B4" s="55" t="s">
        <v>33</v>
      </c>
    </row>
    <row r="5" spans="1:20" s="37" customFormat="1" ht="64.95" customHeight="1" thickBot="1" x14ac:dyDescent="0.35">
      <c r="A5" s="58" t="s">
        <v>35</v>
      </c>
      <c r="B5" s="59" t="s">
        <v>36</v>
      </c>
      <c r="C5" s="60" t="s">
        <v>37</v>
      </c>
      <c r="D5" s="61" t="s">
        <v>38</v>
      </c>
      <c r="E5" s="59" t="s">
        <v>39</v>
      </c>
      <c r="F5" s="59" t="s">
        <v>40</v>
      </c>
      <c r="G5" s="61" t="s">
        <v>41</v>
      </c>
      <c r="H5" s="62" t="s">
        <v>42</v>
      </c>
      <c r="I5" s="63" t="s">
        <v>0</v>
      </c>
      <c r="J5" s="59" t="s">
        <v>43</v>
      </c>
      <c r="K5" s="59" t="s">
        <v>44</v>
      </c>
      <c r="L5" s="59" t="s">
        <v>45</v>
      </c>
      <c r="M5" s="4"/>
      <c r="N5" s="3" t="s">
        <v>1</v>
      </c>
      <c r="O5" s="59" t="s">
        <v>46</v>
      </c>
      <c r="P5" s="59" t="s">
        <v>47</v>
      </c>
      <c r="Q5" s="5" t="s">
        <v>3</v>
      </c>
      <c r="R5" s="3" t="s">
        <v>4</v>
      </c>
      <c r="S5" s="59" t="s">
        <v>48</v>
      </c>
      <c r="T5" s="59" t="s">
        <v>2</v>
      </c>
    </row>
    <row r="6" spans="1:20" ht="16.2" x14ac:dyDescent="0.3">
      <c r="A6" s="51"/>
      <c r="B6" s="52"/>
      <c r="C6" s="47"/>
      <c r="D6" s="6"/>
      <c r="E6" s="7"/>
      <c r="F6" s="8"/>
      <c r="G6" s="9"/>
      <c r="H6" s="10"/>
      <c r="I6" s="11"/>
      <c r="J6" s="12">
        <v>0.02</v>
      </c>
      <c r="K6" s="13"/>
      <c r="L6" s="13"/>
      <c r="M6" s="4"/>
      <c r="N6" s="14"/>
      <c r="O6" s="15"/>
      <c r="P6" s="16">
        <v>0.02</v>
      </c>
      <c r="Q6" s="17">
        <v>0.05</v>
      </c>
      <c r="R6" s="10"/>
      <c r="S6" s="18"/>
      <c r="T6" s="39"/>
    </row>
    <row r="7" spans="1:20" ht="46.8" x14ac:dyDescent="0.3">
      <c r="A7" s="51">
        <v>52708</v>
      </c>
      <c r="B7" s="53" t="s">
        <v>23</v>
      </c>
      <c r="C7" s="48">
        <v>44839</v>
      </c>
      <c r="D7" s="19">
        <v>3</v>
      </c>
      <c r="E7" s="20">
        <v>30000</v>
      </c>
      <c r="F7" s="8">
        <f>ROUND(40*90.07,)</f>
        <v>3603</v>
      </c>
      <c r="G7" s="8">
        <f>E7-F7</f>
        <v>26397</v>
      </c>
      <c r="H7" s="10">
        <v>0</v>
      </c>
      <c r="I7" s="11">
        <f>G7+H7</f>
        <v>26397</v>
      </c>
      <c r="J7" s="11">
        <f>ROUND(G7*$J$6,)</f>
        <v>528</v>
      </c>
      <c r="K7" s="13">
        <f>H7</f>
        <v>0</v>
      </c>
      <c r="L7" s="13">
        <f>ROUND(I7-SUM(J7:K7),0)</f>
        <v>25869</v>
      </c>
      <c r="M7" s="4"/>
      <c r="N7" s="21" t="s">
        <v>10</v>
      </c>
      <c r="O7" s="15">
        <v>25000</v>
      </c>
      <c r="P7" s="15">
        <f>O7*$P$6</f>
        <v>500</v>
      </c>
      <c r="Q7" s="10">
        <v>0</v>
      </c>
      <c r="R7" s="10">
        <v>0</v>
      </c>
      <c r="S7" s="18">
        <f t="shared" ref="S7:S12" si="0">ROUND(O7-P7-Q7-R7,0)</f>
        <v>24500</v>
      </c>
      <c r="T7" s="38" t="s">
        <v>9</v>
      </c>
    </row>
    <row r="8" spans="1:20" ht="46.8" x14ac:dyDescent="0.3">
      <c r="A8" s="51">
        <v>52708</v>
      </c>
      <c r="B8" s="53" t="s">
        <v>24</v>
      </c>
      <c r="C8" s="48">
        <v>44931</v>
      </c>
      <c r="D8" s="23">
        <v>4</v>
      </c>
      <c r="E8" s="20">
        <v>5000</v>
      </c>
      <c r="F8" s="8">
        <v>1801</v>
      </c>
      <c r="G8" s="8">
        <f>E8-F8</f>
        <v>3199</v>
      </c>
      <c r="H8" s="10">
        <v>0</v>
      </c>
      <c r="I8" s="11">
        <f>G8+H8</f>
        <v>3199</v>
      </c>
      <c r="J8" s="11">
        <f>G8*$J$6</f>
        <v>63.980000000000004</v>
      </c>
      <c r="K8" s="13">
        <v>0</v>
      </c>
      <c r="L8" s="13">
        <f t="shared" ref="L8:L19" si="1">I8-SUM(J8:K8)</f>
        <v>3135.02</v>
      </c>
      <c r="M8" s="4"/>
      <c r="N8" s="21" t="s">
        <v>12</v>
      </c>
      <c r="O8" s="15">
        <v>1370</v>
      </c>
      <c r="P8" s="15">
        <v>0</v>
      </c>
      <c r="Q8" s="10">
        <v>0</v>
      </c>
      <c r="R8" s="10">
        <v>0</v>
      </c>
      <c r="S8" s="18">
        <f t="shared" si="0"/>
        <v>1370</v>
      </c>
      <c r="T8" s="38" t="s">
        <v>11</v>
      </c>
    </row>
    <row r="9" spans="1:20" ht="46.8" x14ac:dyDescent="0.3">
      <c r="A9" s="51">
        <v>52708</v>
      </c>
      <c r="B9" s="53" t="s">
        <v>25</v>
      </c>
      <c r="C9" s="48">
        <v>45056</v>
      </c>
      <c r="D9" s="23">
        <v>5</v>
      </c>
      <c r="E9" s="20">
        <v>13500</v>
      </c>
      <c r="F9" s="8">
        <v>0</v>
      </c>
      <c r="G9" s="8">
        <f t="shared" ref="G9:G19" si="2">E9-F9</f>
        <v>13500</v>
      </c>
      <c r="H9" s="10">
        <v>0</v>
      </c>
      <c r="I9" s="11">
        <f t="shared" ref="I9:I19" si="3">G9+H9</f>
        <v>13500</v>
      </c>
      <c r="J9" s="11">
        <f>G9*2%</f>
        <v>270</v>
      </c>
      <c r="K9" s="13">
        <v>0</v>
      </c>
      <c r="L9" s="13">
        <f t="shared" si="1"/>
        <v>13230</v>
      </c>
      <c r="M9" s="4"/>
      <c r="N9" s="21" t="s">
        <v>15</v>
      </c>
      <c r="O9" s="15">
        <v>3135</v>
      </c>
      <c r="P9" s="15">
        <v>0</v>
      </c>
      <c r="Q9" s="10">
        <v>0</v>
      </c>
      <c r="R9" s="10">
        <v>0</v>
      </c>
      <c r="S9" s="18">
        <f t="shared" si="0"/>
        <v>3135</v>
      </c>
      <c r="T9" s="22" t="s">
        <v>14</v>
      </c>
    </row>
    <row r="10" spans="1:20" ht="46.8" x14ac:dyDescent="0.3">
      <c r="A10" s="51">
        <v>52708</v>
      </c>
      <c r="B10" s="53" t="s">
        <v>26</v>
      </c>
      <c r="C10" s="48">
        <v>45149</v>
      </c>
      <c r="D10" s="23">
        <v>7</v>
      </c>
      <c r="E10" s="20">
        <v>11000</v>
      </c>
      <c r="F10" s="8">
        <v>0</v>
      </c>
      <c r="G10" s="8">
        <f t="shared" si="2"/>
        <v>11000</v>
      </c>
      <c r="H10" s="10">
        <v>0</v>
      </c>
      <c r="I10" s="11">
        <f t="shared" si="3"/>
        <v>11000</v>
      </c>
      <c r="J10" s="11">
        <f t="shared" ref="J10:J19" si="4">G10*$J$6</f>
        <v>220</v>
      </c>
      <c r="K10" s="13">
        <v>0</v>
      </c>
      <c r="L10" s="13">
        <f>I10-SUM(J10:K10)</f>
        <v>10780</v>
      </c>
      <c r="M10" s="4"/>
      <c r="N10" s="21" t="s">
        <v>16</v>
      </c>
      <c r="O10" s="15">
        <v>13230</v>
      </c>
      <c r="P10" s="15"/>
      <c r="Q10" s="10"/>
      <c r="R10" s="10"/>
      <c r="S10" s="18">
        <f t="shared" si="0"/>
        <v>13230</v>
      </c>
      <c r="T10" s="22" t="s">
        <v>13</v>
      </c>
    </row>
    <row r="11" spans="1:20" ht="46.8" x14ac:dyDescent="0.3">
      <c r="A11" s="51">
        <v>52708</v>
      </c>
      <c r="B11" s="53" t="s">
        <v>25</v>
      </c>
      <c r="C11" s="48">
        <v>45287</v>
      </c>
      <c r="D11" s="23">
        <v>9</v>
      </c>
      <c r="E11" s="20">
        <v>5000</v>
      </c>
      <c r="F11" s="8">
        <v>0</v>
      </c>
      <c r="G11" s="8">
        <f t="shared" si="2"/>
        <v>5000</v>
      </c>
      <c r="H11" s="10">
        <v>0</v>
      </c>
      <c r="I11" s="11">
        <f t="shared" si="3"/>
        <v>5000</v>
      </c>
      <c r="J11" s="11">
        <f t="shared" si="4"/>
        <v>100</v>
      </c>
      <c r="K11" s="13">
        <v>0</v>
      </c>
      <c r="L11" s="13">
        <f t="shared" si="1"/>
        <v>4900</v>
      </c>
      <c r="M11" s="4"/>
      <c r="N11" s="21" t="s">
        <v>18</v>
      </c>
      <c r="O11" s="15">
        <v>10780</v>
      </c>
      <c r="P11" s="15"/>
      <c r="Q11" s="10"/>
      <c r="R11" s="10"/>
      <c r="S11" s="18">
        <f t="shared" si="0"/>
        <v>10780</v>
      </c>
      <c r="T11" s="44" t="s">
        <v>17</v>
      </c>
    </row>
    <row r="12" spans="1:20" ht="31.2" x14ac:dyDescent="0.3">
      <c r="A12" s="51">
        <v>52708</v>
      </c>
      <c r="B12" s="53" t="s">
        <v>27</v>
      </c>
      <c r="C12" s="48">
        <v>45360</v>
      </c>
      <c r="D12" s="23">
        <v>10</v>
      </c>
      <c r="E12" s="20">
        <v>4698.6000000000004</v>
      </c>
      <c r="F12" s="8">
        <v>0</v>
      </c>
      <c r="G12" s="8">
        <f t="shared" si="2"/>
        <v>4698.6000000000004</v>
      </c>
      <c r="H12" s="10">
        <v>0</v>
      </c>
      <c r="I12" s="11">
        <f t="shared" si="3"/>
        <v>4698.6000000000004</v>
      </c>
      <c r="J12" s="11">
        <f t="shared" si="4"/>
        <v>93.972000000000008</v>
      </c>
      <c r="K12" s="13">
        <v>0</v>
      </c>
      <c r="L12" s="13">
        <f t="shared" si="1"/>
        <v>4604.6280000000006</v>
      </c>
      <c r="M12" s="4"/>
      <c r="N12" s="21" t="s">
        <v>20</v>
      </c>
      <c r="O12" s="15">
        <v>11760</v>
      </c>
      <c r="P12" s="15"/>
      <c r="Q12" s="10"/>
      <c r="R12" s="10"/>
      <c r="S12" s="18">
        <f t="shared" si="0"/>
        <v>11760</v>
      </c>
      <c r="T12" s="46" t="s">
        <v>19</v>
      </c>
    </row>
    <row r="13" spans="1:20" ht="33.450000000000003" customHeight="1" x14ac:dyDescent="0.3">
      <c r="A13" s="51">
        <v>52708</v>
      </c>
      <c r="B13" s="53" t="s">
        <v>28</v>
      </c>
      <c r="C13" s="48">
        <v>45530</v>
      </c>
      <c r="D13" s="23">
        <v>8</v>
      </c>
      <c r="E13" s="20">
        <v>12000</v>
      </c>
      <c r="F13" s="8">
        <v>0</v>
      </c>
      <c r="G13" s="8">
        <f t="shared" si="2"/>
        <v>12000</v>
      </c>
      <c r="H13" s="10">
        <v>0</v>
      </c>
      <c r="I13" s="11">
        <f t="shared" si="3"/>
        <v>12000</v>
      </c>
      <c r="J13" s="11">
        <f t="shared" si="4"/>
        <v>240</v>
      </c>
      <c r="K13" s="13">
        <v>0</v>
      </c>
      <c r="L13" s="13">
        <f t="shared" si="1"/>
        <v>11760</v>
      </c>
      <c r="M13" s="4"/>
      <c r="N13" s="21"/>
      <c r="O13" s="15"/>
      <c r="P13" s="15"/>
      <c r="Q13" s="10"/>
      <c r="R13" s="10"/>
      <c r="S13" s="18">
        <v>4900</v>
      </c>
      <c r="T13" s="45" t="s">
        <v>21</v>
      </c>
    </row>
    <row r="14" spans="1:20" ht="16.2" x14ac:dyDescent="0.3">
      <c r="A14" s="51">
        <v>52708</v>
      </c>
      <c r="B14" s="53"/>
      <c r="C14" s="48"/>
      <c r="D14" s="23"/>
      <c r="E14" s="20"/>
      <c r="F14" s="8">
        <v>0</v>
      </c>
      <c r="G14" s="8">
        <f t="shared" si="2"/>
        <v>0</v>
      </c>
      <c r="H14" s="10">
        <v>0</v>
      </c>
      <c r="I14" s="11">
        <f t="shared" si="3"/>
        <v>0</v>
      </c>
      <c r="J14" s="11">
        <f t="shared" si="4"/>
        <v>0</v>
      </c>
      <c r="K14" s="13">
        <v>0</v>
      </c>
      <c r="L14" s="13">
        <f t="shared" si="1"/>
        <v>0</v>
      </c>
      <c r="M14" s="4"/>
      <c r="N14" s="21"/>
      <c r="O14" s="15"/>
      <c r="P14" s="15"/>
      <c r="Q14" s="10"/>
      <c r="R14" s="10"/>
      <c r="S14" s="18">
        <v>4605</v>
      </c>
      <c r="T14" s="22" t="s">
        <v>22</v>
      </c>
    </row>
    <row r="15" spans="1:20" ht="16.2" x14ac:dyDescent="0.3">
      <c r="A15" s="51">
        <v>52708</v>
      </c>
      <c r="B15" s="53"/>
      <c r="C15" s="48"/>
      <c r="D15" s="23"/>
      <c r="E15" s="20"/>
      <c r="F15" s="8">
        <v>0</v>
      </c>
      <c r="G15" s="8">
        <f t="shared" si="2"/>
        <v>0</v>
      </c>
      <c r="H15" s="10">
        <v>0</v>
      </c>
      <c r="I15" s="11">
        <f t="shared" si="3"/>
        <v>0</v>
      </c>
      <c r="J15" s="11">
        <f t="shared" si="4"/>
        <v>0</v>
      </c>
      <c r="K15" s="13">
        <v>0</v>
      </c>
      <c r="L15" s="13">
        <f t="shared" si="1"/>
        <v>0</v>
      </c>
      <c r="M15" s="4"/>
      <c r="N15" s="21"/>
      <c r="O15" s="15"/>
      <c r="P15" s="15"/>
      <c r="Q15" s="10"/>
      <c r="R15" s="10"/>
      <c r="S15" s="18"/>
      <c r="T15" s="22"/>
    </row>
    <row r="16" spans="1:20" ht="16.2" x14ac:dyDescent="0.3">
      <c r="A16" s="51">
        <v>52708</v>
      </c>
      <c r="B16" s="53"/>
      <c r="C16" s="48"/>
      <c r="D16" s="23"/>
      <c r="E16" s="20"/>
      <c r="F16" s="8">
        <v>0</v>
      </c>
      <c r="G16" s="8">
        <f t="shared" si="2"/>
        <v>0</v>
      </c>
      <c r="H16" s="10">
        <v>0</v>
      </c>
      <c r="I16" s="11">
        <f t="shared" si="3"/>
        <v>0</v>
      </c>
      <c r="J16" s="11">
        <f t="shared" si="4"/>
        <v>0</v>
      </c>
      <c r="K16" s="13">
        <v>0</v>
      </c>
      <c r="L16" s="13">
        <f t="shared" si="1"/>
        <v>0</v>
      </c>
      <c r="M16" s="4"/>
      <c r="N16" s="21"/>
      <c r="O16" s="15"/>
      <c r="P16" s="15"/>
      <c r="Q16" s="10"/>
      <c r="R16" s="10"/>
      <c r="S16" s="18"/>
      <c r="T16" s="22"/>
    </row>
    <row r="17" spans="1:20" ht="16.2" x14ac:dyDescent="0.3">
      <c r="A17" s="51">
        <v>52708</v>
      </c>
      <c r="B17" s="53"/>
      <c r="C17" s="48"/>
      <c r="D17" s="23"/>
      <c r="E17" s="20"/>
      <c r="F17" s="8">
        <v>0</v>
      </c>
      <c r="G17" s="8">
        <f t="shared" si="2"/>
        <v>0</v>
      </c>
      <c r="H17" s="10">
        <v>0</v>
      </c>
      <c r="I17" s="11">
        <f t="shared" si="3"/>
        <v>0</v>
      </c>
      <c r="J17" s="11">
        <f t="shared" si="4"/>
        <v>0</v>
      </c>
      <c r="K17" s="13">
        <v>0</v>
      </c>
      <c r="L17" s="13">
        <f t="shared" si="1"/>
        <v>0</v>
      </c>
      <c r="M17" s="4"/>
      <c r="N17" s="21"/>
      <c r="O17" s="15"/>
      <c r="P17" s="15"/>
      <c r="Q17" s="10"/>
      <c r="R17" s="10"/>
      <c r="S17" s="18"/>
      <c r="T17" s="22"/>
    </row>
    <row r="18" spans="1:20" ht="16.2" x14ac:dyDescent="0.3">
      <c r="A18" s="51">
        <v>52708</v>
      </c>
      <c r="B18" s="53"/>
      <c r="C18" s="48"/>
      <c r="D18" s="23"/>
      <c r="E18" s="20"/>
      <c r="F18" s="8">
        <v>0</v>
      </c>
      <c r="G18" s="8">
        <f t="shared" si="2"/>
        <v>0</v>
      </c>
      <c r="H18" s="10">
        <v>0</v>
      </c>
      <c r="I18" s="11">
        <f t="shared" si="3"/>
        <v>0</v>
      </c>
      <c r="J18" s="11">
        <f t="shared" si="4"/>
        <v>0</v>
      </c>
      <c r="K18" s="13">
        <v>0</v>
      </c>
      <c r="L18" s="13">
        <f t="shared" si="1"/>
        <v>0</v>
      </c>
      <c r="M18" s="4"/>
      <c r="N18" s="21"/>
      <c r="O18" s="15"/>
      <c r="P18" s="15"/>
      <c r="Q18" s="10"/>
      <c r="R18" s="10"/>
      <c r="S18" s="18"/>
      <c r="T18" s="22"/>
    </row>
    <row r="19" spans="1:20" ht="16.2" x14ac:dyDescent="0.3">
      <c r="A19" s="51"/>
      <c r="B19" s="53"/>
      <c r="C19" s="48"/>
      <c r="D19" s="23"/>
      <c r="E19" s="20"/>
      <c r="F19" s="8">
        <v>0</v>
      </c>
      <c r="G19" s="8">
        <f t="shared" si="2"/>
        <v>0</v>
      </c>
      <c r="H19" s="10">
        <v>0</v>
      </c>
      <c r="I19" s="11">
        <f t="shared" si="3"/>
        <v>0</v>
      </c>
      <c r="J19" s="11">
        <f t="shared" si="4"/>
        <v>0</v>
      </c>
      <c r="K19" s="13">
        <v>0</v>
      </c>
      <c r="L19" s="13">
        <f t="shared" si="1"/>
        <v>0</v>
      </c>
      <c r="M19" s="4"/>
      <c r="N19" s="21"/>
      <c r="O19" s="15"/>
      <c r="P19" s="15"/>
      <c r="Q19" s="10"/>
      <c r="R19" s="10"/>
      <c r="S19" s="18"/>
      <c r="T19" s="22"/>
    </row>
    <row r="20" spans="1:20" ht="16.8" thickBot="1" x14ac:dyDescent="0.35">
      <c r="A20" s="51"/>
      <c r="B20" s="54"/>
      <c r="C20" s="49"/>
      <c r="D20" s="24"/>
      <c r="E20" s="25"/>
      <c r="F20" s="25"/>
      <c r="G20" s="25"/>
      <c r="H20" s="26"/>
      <c r="I20" s="27"/>
      <c r="J20" s="27"/>
      <c r="K20" s="28"/>
      <c r="L20" s="28"/>
      <c r="M20" s="29"/>
      <c r="N20" s="30"/>
      <c r="O20" s="31"/>
      <c r="P20" s="31"/>
      <c r="Q20" s="31"/>
      <c r="R20" s="31"/>
      <c r="S20" s="32"/>
      <c r="T20" s="40"/>
    </row>
    <row r="21" spans="1:20" ht="15.6" x14ac:dyDescent="0.3">
      <c r="A21" s="51"/>
      <c r="B21" s="52"/>
      <c r="C21" s="8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0"/>
      <c r="T21" s="41"/>
    </row>
    <row r="22" spans="1:20" ht="15.6" x14ac:dyDescent="0.3">
      <c r="A22" s="51"/>
      <c r="B22" s="52"/>
      <c r="C22" s="8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0"/>
      <c r="T22" s="42"/>
    </row>
    <row r="23" spans="1:20" ht="16.2" x14ac:dyDescent="0.3">
      <c r="A23" s="51"/>
      <c r="B23" s="52"/>
      <c r="C23" s="8"/>
      <c r="D23" s="15"/>
      <c r="E23" s="15"/>
      <c r="F23" s="15"/>
      <c r="G23" s="15"/>
      <c r="H23" s="15"/>
      <c r="I23" s="33" t="s">
        <v>6</v>
      </c>
      <c r="J23" s="15"/>
      <c r="K23" s="15"/>
      <c r="L23" s="33">
        <f>SUM(L7:L20)</f>
        <v>74278.648000000001</v>
      </c>
      <c r="M23" s="15"/>
      <c r="N23" s="15"/>
      <c r="O23" s="15"/>
      <c r="P23" s="33" t="s">
        <v>5</v>
      </c>
      <c r="Q23" s="33"/>
      <c r="R23" s="15"/>
      <c r="S23" s="34">
        <f>SUM(S6:S20)</f>
        <v>74280</v>
      </c>
      <c r="T23" s="42"/>
    </row>
    <row r="24" spans="1:20" ht="15.6" x14ac:dyDescent="0.3">
      <c r="A24" s="51"/>
      <c r="B24" s="52"/>
      <c r="C24" s="8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0"/>
      <c r="T24" s="42"/>
    </row>
    <row r="25" spans="1:20" ht="16.2" x14ac:dyDescent="0.3">
      <c r="A25" s="51"/>
      <c r="B25" s="52"/>
      <c r="C25" s="8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33" t="s">
        <v>7</v>
      </c>
      <c r="Q25" s="33"/>
      <c r="R25" s="15"/>
      <c r="S25" s="34">
        <f>L23-S23</f>
        <v>-1.3519999999989523</v>
      </c>
      <c r="T25" s="42"/>
    </row>
    <row r="26" spans="1:20" ht="15.6" x14ac:dyDescent="0.3">
      <c r="A26" s="51"/>
      <c r="B26" s="52"/>
      <c r="C26" s="8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0"/>
      <c r="T26" s="42"/>
    </row>
    <row r="27" spans="1:20" ht="16.2" thickBot="1" x14ac:dyDescent="0.35">
      <c r="A27" s="51"/>
      <c r="B27" s="52"/>
      <c r="C27" s="50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6"/>
      <c r="T27" s="4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2025-06-03T10:07:43Z</dcterms:modified>
</cp:coreProperties>
</file>