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Janta Boring Engineering Works\"/>
    </mc:Choice>
  </mc:AlternateContent>
  <xr:revisionPtr revIDLastSave="0" documentId="13_ncr:1_{A7832026-F6DE-42B9-91EE-6583F01301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G18" i="1" l="1"/>
  <c r="G17" i="1"/>
  <c r="H17" i="1" s="1"/>
  <c r="I17" i="1" s="1"/>
  <c r="M17" i="1" s="1"/>
  <c r="G16" i="1"/>
  <c r="G14" i="1"/>
  <c r="G13" i="1"/>
  <c r="H13" i="1" s="1"/>
  <c r="I13" i="1" s="1"/>
  <c r="M13" i="1" s="1"/>
  <c r="G12" i="1"/>
  <c r="G22" i="1"/>
  <c r="H22" i="1" s="1"/>
  <c r="G21" i="1"/>
  <c r="H21" i="1" s="1"/>
  <c r="I21" i="1" s="1"/>
  <c r="M21" i="1" s="1"/>
  <c r="G19" i="1"/>
  <c r="H19" i="1" s="1"/>
  <c r="I19" i="1" s="1"/>
  <c r="M19" i="1" s="1"/>
  <c r="G15" i="1"/>
  <c r="H15" i="1" s="1"/>
  <c r="I15" i="1" s="1"/>
  <c r="M15" i="1" s="1"/>
  <c r="G20" i="1"/>
  <c r="R16" i="1"/>
  <c r="R15" i="1"/>
  <c r="R14" i="1"/>
  <c r="R13" i="1"/>
  <c r="R12" i="1"/>
  <c r="R10" i="1"/>
  <c r="H12" i="1" l="1"/>
  <c r="I12" i="1" s="1"/>
  <c r="M12" i="1" s="1"/>
  <c r="H16" i="1"/>
  <c r="I16" i="1" s="1"/>
  <c r="M16" i="1" s="1"/>
  <c r="H20" i="1"/>
  <c r="I20" i="1" s="1"/>
  <c r="M20" i="1" s="1"/>
  <c r="I22" i="1"/>
  <c r="M22" i="1" s="1"/>
  <c r="H14" i="1"/>
  <c r="I14" i="1" s="1"/>
  <c r="M14" i="1" s="1"/>
  <c r="H18" i="1"/>
  <c r="I18" i="1" s="1"/>
  <c r="M18" i="1" s="1"/>
  <c r="G10" i="1"/>
  <c r="H10" i="1" s="1"/>
  <c r="R11" i="1" l="1"/>
  <c r="G11" i="1"/>
  <c r="H11" i="1" s="1"/>
  <c r="R9" i="1"/>
  <c r="I10" i="1"/>
  <c r="G9" i="1"/>
  <c r="H9" i="1" s="1"/>
  <c r="K9" i="1" l="1"/>
  <c r="I11" i="1"/>
  <c r="M11" i="1" s="1"/>
  <c r="M10" i="1"/>
  <c r="I9" i="1" l="1"/>
  <c r="M9" i="1" s="1"/>
</calcChain>
</file>

<file path=xl/sharedStrings.xml><?xml version="1.0" encoding="utf-8"?>
<sst xmlns="http://schemas.openxmlformats.org/spreadsheetml/2006/main" count="49" uniqueCount="47">
  <si>
    <t>Amount</t>
  </si>
  <si>
    <t>PAYMENT NOTE No.</t>
  </si>
  <si>
    <t>UTR</t>
  </si>
  <si>
    <t>Advance paid</t>
  </si>
  <si>
    <t>Janta Boing Engineering Works</t>
  </si>
  <si>
    <t>24-06-2022 NEFT/AXISP00298182694/RIUP22/244/JANTA BORING EN 195426.00</t>
  </si>
  <si>
    <t>RIUP22/244</t>
  </si>
  <si>
    <t>30-06-2022 NEFT/AXISP00299295556/RIUP22/275/JANTA BORING EN 195229.00</t>
  </si>
  <si>
    <t>RIUP22/275</t>
  </si>
  <si>
    <t>06-07-2022 NEFT/AXISP00301708623/RIUP22/306/JANTA BORING EN 91878.00</t>
  </si>
  <si>
    <t>RIUP22/306</t>
  </si>
  <si>
    <t>02-08-2022 NEFT/AXISP00308438905/RIUP22/339/JANTA BORING EN 409240.00</t>
  </si>
  <si>
    <t>RIUP22/339</t>
  </si>
  <si>
    <t>Kasoli Village Pea Gravel (Bajri 6mm) Work</t>
  </si>
  <si>
    <t>Akhlor Village Pea Gravel (Bajri 6mm) Work</t>
  </si>
  <si>
    <t>Parai Village Pea Gravel (Bajri 6mm) Work</t>
  </si>
  <si>
    <t xml:space="preserve"> Noornagar Village Pea Gravel (Bajri 6mm) Work</t>
  </si>
  <si>
    <t>Noornagar Village Pea Gravel (Bajri 6mm) Work</t>
  </si>
  <si>
    <t>Bhalwkheri Village Pea Gravel (Bajri 6mm)  Work</t>
  </si>
  <si>
    <t xml:space="preserve"> Bhalwkheri Village Pea Gravel (Bajri 6mm) Work</t>
  </si>
  <si>
    <t>Guniya juddi Village Pea Gravel (Bajri 6mm) Work</t>
  </si>
  <si>
    <t xml:space="preserve">Ladwa Village Pea Gravel (Bajri 6mm) Work </t>
  </si>
  <si>
    <t>Gujjarheri Village Pea Gravel (Bajri 6mm) Work</t>
  </si>
  <si>
    <t>Pea Gravel Village (Bajri 6mm) Work</t>
  </si>
  <si>
    <t>Jatnagala Village Pea Gravel (Bajri 6mm) Work</t>
  </si>
  <si>
    <t xml:space="preserve"> Kasoli &amp; Bhalwakheri Village Pea Gravel (Bajri 6mm) Work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</si>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</sst>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b/>
      <sz val="12"/>
      <color theme="4" tint="-0.249977111117893"/>
      <name val="Comic Sans MS"/>
      <family val="4"/>
    </font>
    <font>
      <sz val="12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43" fontId="4" fillId="2" borderId="2" xfId="1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43" fontId="5" fillId="2" borderId="4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5" fillId="2" borderId="19" xfId="1" applyNumberFormat="1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9" fontId="5" fillId="2" borderId="8" xfId="1" applyNumberFormat="1" applyFont="1" applyFill="1" applyBorder="1" applyAlignment="1">
      <alignment vertical="center"/>
    </xf>
    <xf numFmtId="9" fontId="5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5" fontId="5" fillId="2" borderId="12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vertical="center"/>
    </xf>
    <xf numFmtId="165" fontId="5" fillId="2" borderId="17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15" fontId="5" fillId="2" borderId="13" xfId="0" applyNumberFormat="1" applyFont="1" applyFill="1" applyBorder="1" applyAlignment="1">
      <alignment horizontal="center" vertical="center"/>
    </xf>
    <xf numFmtId="0" fontId="2" fillId="0" borderId="15" xfId="0" applyFont="1" applyBorder="1"/>
    <xf numFmtId="0" fontId="2" fillId="0" borderId="15" xfId="0" applyFont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2" fillId="2" borderId="0" xfId="1" applyNumberFormat="1" applyFont="1" applyFill="1" applyAlignment="1">
      <alignment vertical="center"/>
    </xf>
    <xf numFmtId="0" fontId="2" fillId="3" borderId="0" xfId="0" applyFont="1" applyFill="1" applyAlignment="1">
      <alignment vertical="center"/>
    </xf>
    <xf numFmtId="43" fontId="5" fillId="3" borderId="9" xfId="1" applyNumberFormat="1" applyFont="1" applyFill="1" applyBorder="1" applyAlignment="1">
      <alignment vertical="center"/>
    </xf>
    <xf numFmtId="43" fontId="5" fillId="3" borderId="12" xfId="1" applyNumberFormat="1" applyFont="1" applyFill="1" applyBorder="1" applyAlignment="1">
      <alignment vertical="center"/>
    </xf>
    <xf numFmtId="43" fontId="5" fillId="3" borderId="8" xfId="1" applyNumberFormat="1" applyFont="1" applyFill="1" applyBorder="1" applyAlignment="1">
      <alignment vertical="center"/>
    </xf>
    <xf numFmtId="43" fontId="5" fillId="3" borderId="20" xfId="1" applyNumberFormat="1" applyFont="1" applyFill="1" applyBorder="1" applyAlignment="1">
      <alignment vertical="center"/>
    </xf>
    <xf numFmtId="43" fontId="5" fillId="3" borderId="19" xfId="1" applyNumberFormat="1" applyFont="1" applyFill="1" applyBorder="1" applyAlignment="1">
      <alignment vertical="center"/>
    </xf>
    <xf numFmtId="9" fontId="5" fillId="3" borderId="6" xfId="1" applyNumberFormat="1" applyFont="1" applyFill="1" applyBorder="1" applyAlignment="1">
      <alignment vertical="center"/>
    </xf>
    <xf numFmtId="9" fontId="5" fillId="3" borderId="8" xfId="1" applyNumberFormat="1" applyFont="1" applyFill="1" applyBorder="1" applyAlignment="1">
      <alignment vertical="center"/>
    </xf>
    <xf numFmtId="9" fontId="5" fillId="3" borderId="17" xfId="1" applyNumberFormat="1" applyFont="1" applyFill="1" applyBorder="1" applyAlignment="1">
      <alignment vertical="center"/>
    </xf>
    <xf numFmtId="43" fontId="5" fillId="3" borderId="17" xfId="1" applyNumberFormat="1" applyFont="1" applyFill="1" applyBorder="1" applyAlignment="1">
      <alignment vertical="center"/>
    </xf>
    <xf numFmtId="43" fontId="5" fillId="3" borderId="7" xfId="1" applyNumberFormat="1" applyFont="1" applyFill="1" applyBorder="1" applyAlignment="1">
      <alignment vertical="center"/>
    </xf>
    <xf numFmtId="43" fontId="5" fillId="3" borderId="3" xfId="1" applyNumberFormat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vertical="center"/>
    </xf>
    <xf numFmtId="43" fontId="5" fillId="3" borderId="6" xfId="1" applyNumberFormat="1" applyFont="1" applyFill="1" applyBorder="1" applyAlignment="1">
      <alignment vertical="center"/>
    </xf>
    <xf numFmtId="43" fontId="5" fillId="3" borderId="5" xfId="1" applyNumberFormat="1" applyFont="1" applyFill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2" borderId="22" xfId="0" applyFont="1" applyFill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14" fontId="8" fillId="2" borderId="22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164" fontId="9" fillId="2" borderId="22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6"/>
  <sheetViews>
    <sheetView tabSelected="1" zoomScale="70" zoomScaleNormal="70" workbookViewId="0">
      <selection activeCell="H13" sqref="H13"/>
    </sheetView>
  </sheetViews>
  <sheetFormatPr defaultColWidth="9" defaultRowHeight="15.6" x14ac:dyDescent="0.3"/>
  <cols>
    <col min="1" max="1" width="9.109375" style="1" bestFit="1" customWidth="1"/>
    <col min="2" max="2" width="30" style="1" customWidth="1"/>
    <col min="3" max="3" width="13.5546875" style="1" bestFit="1" customWidth="1"/>
    <col min="4" max="4" width="11.6640625" style="1" bestFit="1" customWidth="1"/>
    <col min="5" max="5" width="14" style="1" bestFit="1" customWidth="1"/>
    <col min="6" max="6" width="13.33203125" style="1" customWidth="1"/>
    <col min="7" max="7" width="14" style="1" bestFit="1" customWidth="1"/>
    <col min="8" max="8" width="14.6640625" style="42" customWidth="1"/>
    <col min="9" max="9" width="14" style="42" bestFit="1" customWidth="1"/>
    <col min="10" max="10" width="10.88671875" style="1" bestFit="1" customWidth="1"/>
    <col min="11" max="11" width="10.5546875" style="1" bestFit="1" customWidth="1"/>
    <col min="12" max="12" width="14.88671875" style="1" customWidth="1"/>
    <col min="13" max="13" width="18.109375" style="1" bestFit="1" customWidth="1"/>
    <col min="14" max="14" width="21.6640625" style="1" bestFit="1" customWidth="1"/>
    <col min="15" max="15" width="16" style="1" bestFit="1" customWidth="1"/>
    <col min="16" max="16" width="14.6640625" style="1" bestFit="1" customWidth="1"/>
    <col min="17" max="17" width="14.5546875" style="1" customWidth="1"/>
    <col min="18" max="18" width="18.109375" style="1" bestFit="1" customWidth="1"/>
    <col min="19" max="19" width="99.5546875" style="1" bestFit="1" customWidth="1"/>
    <col min="20" max="16384" width="9" style="1"/>
  </cols>
  <sheetData>
    <row r="1" spans="1:19" x14ac:dyDescent="0.3">
      <c r="A1" s="58" t="s">
        <v>26</v>
      </c>
      <c r="B1" s="59" t="s">
        <v>4</v>
      </c>
      <c r="E1" s="2"/>
      <c r="F1" s="2"/>
      <c r="G1" s="2"/>
      <c r="H1" s="3"/>
      <c r="I1" s="3"/>
    </row>
    <row r="2" spans="1:19" x14ac:dyDescent="0.3">
      <c r="A2" s="58" t="s">
        <v>27</v>
      </c>
      <c r="B2" t="s">
        <v>28</v>
      </c>
      <c r="E2" s="2"/>
      <c r="F2" s="2"/>
      <c r="G2" s="2"/>
      <c r="H2" s="3"/>
      <c r="I2" s="3"/>
    </row>
    <row r="3" spans="1:19" x14ac:dyDescent="0.3">
      <c r="A3" s="58" t="s">
        <v>29</v>
      </c>
      <c r="B3" t="s">
        <v>30</v>
      </c>
      <c r="E3" s="2"/>
      <c r="F3" s="2"/>
      <c r="G3" s="2"/>
      <c r="H3" s="3"/>
      <c r="I3" s="3"/>
    </row>
    <row r="4" spans="1:19" ht="20.399999999999999" thickBot="1" x14ac:dyDescent="0.35">
      <c r="A4" s="58" t="s">
        <v>31</v>
      </c>
      <c r="B4" t="s">
        <v>30</v>
      </c>
      <c r="C4" s="4"/>
      <c r="D4" s="4"/>
      <c r="H4" s="5"/>
      <c r="I4" s="6"/>
      <c r="J4" s="7"/>
      <c r="K4" s="7"/>
      <c r="L4" s="7"/>
      <c r="M4" s="7"/>
      <c r="N4" s="7"/>
      <c r="O4" s="7"/>
      <c r="P4" s="7"/>
      <c r="Q4" s="7"/>
    </row>
    <row r="5" spans="1:19" ht="20.399999999999999" thickBot="1" x14ac:dyDescent="0.35">
      <c r="B5" s="8"/>
      <c r="C5" s="8"/>
      <c r="D5" s="8"/>
      <c r="E5" s="8"/>
      <c r="F5" s="7"/>
      <c r="G5" s="7"/>
      <c r="H5" s="9"/>
      <c r="I5" s="9"/>
      <c r="J5" s="7"/>
      <c r="K5" s="7"/>
      <c r="N5" s="7"/>
      <c r="O5" s="10"/>
      <c r="P5" s="10"/>
      <c r="Q5" s="10"/>
      <c r="R5" s="10"/>
      <c r="S5" s="10"/>
    </row>
    <row r="6" spans="1:19" ht="67.2" customHeight="1" thickBot="1" x14ac:dyDescent="0.35">
      <c r="A6" s="60" t="s">
        <v>32</v>
      </c>
      <c r="B6" s="61" t="s">
        <v>33</v>
      </c>
      <c r="C6" s="62" t="s">
        <v>34</v>
      </c>
      <c r="D6" s="63" t="s">
        <v>35</v>
      </c>
      <c r="E6" s="61" t="s">
        <v>36</v>
      </c>
      <c r="F6" s="61" t="s">
        <v>37</v>
      </c>
      <c r="G6" s="63" t="s">
        <v>38</v>
      </c>
      <c r="H6" s="64" t="s">
        <v>39</v>
      </c>
      <c r="I6" s="11" t="s">
        <v>0</v>
      </c>
      <c r="J6" s="61" t="s">
        <v>40</v>
      </c>
      <c r="K6" s="61" t="s">
        <v>41</v>
      </c>
      <c r="L6" s="61" t="s">
        <v>42</v>
      </c>
      <c r="M6" s="61" t="s">
        <v>43</v>
      </c>
      <c r="N6" s="12" t="s">
        <v>1</v>
      </c>
      <c r="O6" s="61" t="s">
        <v>44</v>
      </c>
      <c r="P6" s="61" t="s">
        <v>45</v>
      </c>
      <c r="Q6" s="12" t="s">
        <v>3</v>
      </c>
      <c r="R6" s="61" t="s">
        <v>46</v>
      </c>
      <c r="S6" s="13" t="s">
        <v>2</v>
      </c>
    </row>
    <row r="7" spans="1:19" ht="18.600000000000001" x14ac:dyDescent="0.3">
      <c r="B7" s="14"/>
      <c r="C7" s="15"/>
      <c r="D7" s="15"/>
      <c r="E7" s="16"/>
      <c r="F7" s="17"/>
      <c r="G7" s="18"/>
      <c r="H7" s="19">
        <v>0.05</v>
      </c>
      <c r="I7" s="20"/>
      <c r="J7" s="21">
        <v>0.01</v>
      </c>
      <c r="K7" s="22">
        <v>0</v>
      </c>
      <c r="L7" s="23"/>
      <c r="M7" s="23"/>
      <c r="N7" s="24"/>
      <c r="O7" s="25"/>
      <c r="P7" s="26">
        <v>0.01</v>
      </c>
      <c r="Q7" s="27"/>
      <c r="R7" s="28"/>
      <c r="S7" s="23"/>
    </row>
    <row r="8" spans="1:19" s="43" customFormat="1" ht="18.600000000000001" x14ac:dyDescent="0.3">
      <c r="A8" s="43">
        <v>51215</v>
      </c>
      <c r="B8" s="44"/>
      <c r="C8" s="45"/>
      <c r="D8" s="46"/>
      <c r="E8" s="47"/>
      <c r="F8" s="47"/>
      <c r="G8" s="48"/>
      <c r="H8" s="49"/>
      <c r="I8" s="46"/>
      <c r="J8" s="50"/>
      <c r="K8" s="51"/>
      <c r="L8" s="52"/>
      <c r="M8" s="52"/>
      <c r="N8" s="53"/>
      <c r="O8" s="54"/>
      <c r="P8" s="55"/>
      <c r="Q8" s="56"/>
      <c r="R8" s="57"/>
      <c r="S8" s="52"/>
    </row>
    <row r="9" spans="1:19" ht="30.6" customHeight="1" x14ac:dyDescent="0.3">
      <c r="A9" s="43">
        <v>51215</v>
      </c>
      <c r="B9" s="29" t="s">
        <v>13</v>
      </c>
      <c r="C9" s="30">
        <v>44730</v>
      </c>
      <c r="D9" s="31">
        <v>11</v>
      </c>
      <c r="E9" s="32">
        <f>40.75*1500</f>
        <v>61125</v>
      </c>
      <c r="F9" s="17">
        <v>0</v>
      </c>
      <c r="G9" s="17">
        <f>E9-F9</f>
        <v>61125</v>
      </c>
      <c r="H9" s="27">
        <f>$H$7*G9</f>
        <v>3056.25</v>
      </c>
      <c r="I9" s="20">
        <f>G9+H9</f>
        <v>64181.25</v>
      </c>
      <c r="J9" s="20">
        <v>0</v>
      </c>
      <c r="K9" s="23">
        <f>G9*K7</f>
        <v>0</v>
      </c>
      <c r="L9" s="23"/>
      <c r="M9" s="33">
        <f>I9-SUM(J9:L9)</f>
        <v>64181.25</v>
      </c>
      <c r="N9" s="34" t="s">
        <v>6</v>
      </c>
      <c r="O9" s="25">
        <v>195426</v>
      </c>
      <c r="P9" s="25">
        <v>0</v>
      </c>
      <c r="Q9" s="27">
        <v>0</v>
      </c>
      <c r="R9" s="28">
        <f t="shared" ref="R9:R10" si="0">O9-P9</f>
        <v>195426</v>
      </c>
      <c r="S9" s="35" t="s">
        <v>5</v>
      </c>
    </row>
    <row r="10" spans="1:19" ht="37.200000000000003" x14ac:dyDescent="0.3">
      <c r="A10" s="43">
        <v>51215</v>
      </c>
      <c r="B10" s="29" t="s">
        <v>14</v>
      </c>
      <c r="C10" s="30">
        <v>44729</v>
      </c>
      <c r="D10" s="31">
        <v>10</v>
      </c>
      <c r="E10" s="32">
        <f>44.215*1500</f>
        <v>66322.5</v>
      </c>
      <c r="F10" s="17">
        <v>0</v>
      </c>
      <c r="G10" s="17">
        <f>E10-F10</f>
        <v>66322.5</v>
      </c>
      <c r="H10" s="27">
        <f>$H$7*G10</f>
        <v>3316.125</v>
      </c>
      <c r="I10" s="20">
        <f>G10+H10</f>
        <v>69638.625</v>
      </c>
      <c r="J10" s="20">
        <v>0</v>
      </c>
      <c r="K10" s="23">
        <v>0</v>
      </c>
      <c r="L10" s="23"/>
      <c r="M10" s="33">
        <f>I10-SUM(J10:L10)</f>
        <v>69638.625</v>
      </c>
      <c r="N10" s="34" t="s">
        <v>8</v>
      </c>
      <c r="O10" s="25">
        <v>195229</v>
      </c>
      <c r="P10" s="25">
        <v>0</v>
      </c>
      <c r="Q10" s="27">
        <v>0</v>
      </c>
      <c r="R10" s="28">
        <f t="shared" si="0"/>
        <v>195229</v>
      </c>
      <c r="S10" s="35" t="s">
        <v>7</v>
      </c>
    </row>
    <row r="11" spans="1:19" ht="37.200000000000003" x14ac:dyDescent="0.3">
      <c r="A11" s="43">
        <v>51215</v>
      </c>
      <c r="B11" s="29" t="s">
        <v>14</v>
      </c>
      <c r="C11" s="30">
        <v>44729</v>
      </c>
      <c r="D11" s="31">
        <v>9</v>
      </c>
      <c r="E11" s="32">
        <f>39.115*1500</f>
        <v>58672.5</v>
      </c>
      <c r="F11" s="17">
        <v>0</v>
      </c>
      <c r="G11" s="17">
        <f>E11-F11</f>
        <v>58672.5</v>
      </c>
      <c r="H11" s="27">
        <f>$H$7*G11</f>
        <v>2933.625</v>
      </c>
      <c r="I11" s="20">
        <f>G11+H11</f>
        <v>61606.125</v>
      </c>
      <c r="J11" s="20">
        <v>0</v>
      </c>
      <c r="K11" s="36"/>
      <c r="L11" s="36"/>
      <c r="M11" s="33">
        <f>I11-SUM(J11:L11)</f>
        <v>61606.125</v>
      </c>
      <c r="N11" s="34" t="s">
        <v>10</v>
      </c>
      <c r="O11" s="25">
        <v>91878</v>
      </c>
      <c r="P11" s="25">
        <v>0</v>
      </c>
      <c r="Q11" s="27">
        <v>0</v>
      </c>
      <c r="R11" s="28">
        <f t="shared" ref="R11:R16" si="1">O11-P11</f>
        <v>91878</v>
      </c>
      <c r="S11" s="35" t="s">
        <v>9</v>
      </c>
    </row>
    <row r="12" spans="1:19" ht="37.200000000000003" x14ac:dyDescent="0.3">
      <c r="A12" s="43">
        <v>51215</v>
      </c>
      <c r="B12" s="29" t="s">
        <v>15</v>
      </c>
      <c r="C12" s="30">
        <v>44731</v>
      </c>
      <c r="D12" s="31">
        <v>12</v>
      </c>
      <c r="E12" s="32">
        <f>40.09*1500</f>
        <v>60135.000000000007</v>
      </c>
      <c r="F12" s="17">
        <v>0</v>
      </c>
      <c r="G12" s="17">
        <f t="shared" ref="G12:G22" si="2">E12-F12</f>
        <v>60135.000000000007</v>
      </c>
      <c r="H12" s="27">
        <f>$H$7*G12</f>
        <v>3006.7500000000005</v>
      </c>
      <c r="I12" s="20">
        <f t="shared" ref="I12:I22" si="3">G12+H12</f>
        <v>63141.750000000007</v>
      </c>
      <c r="J12" s="20">
        <v>0</v>
      </c>
      <c r="K12" s="36"/>
      <c r="L12" s="36"/>
      <c r="M12" s="33">
        <f t="shared" ref="M12:M22" si="4">I12-SUM(J12:L12)</f>
        <v>63141.750000000007</v>
      </c>
      <c r="N12" s="34" t="s">
        <v>12</v>
      </c>
      <c r="O12" s="25">
        <v>409240</v>
      </c>
      <c r="P12" s="25">
        <v>0</v>
      </c>
      <c r="Q12" s="27">
        <v>0</v>
      </c>
      <c r="R12" s="28">
        <f t="shared" si="1"/>
        <v>409240</v>
      </c>
      <c r="S12" s="37" t="s">
        <v>11</v>
      </c>
    </row>
    <row r="13" spans="1:19" ht="37.200000000000003" x14ac:dyDescent="0.3">
      <c r="A13" s="43">
        <v>51215</v>
      </c>
      <c r="B13" s="29" t="s">
        <v>16</v>
      </c>
      <c r="C13" s="38">
        <v>44732</v>
      </c>
      <c r="D13" s="31">
        <v>13</v>
      </c>
      <c r="E13" s="32">
        <f>39.24*1500</f>
        <v>58860</v>
      </c>
      <c r="F13" s="17">
        <v>0</v>
      </c>
      <c r="G13" s="17">
        <f t="shared" si="2"/>
        <v>58860</v>
      </c>
      <c r="H13" s="27">
        <f>$H$7*G13</f>
        <v>2943</v>
      </c>
      <c r="I13" s="20">
        <f t="shared" si="3"/>
        <v>61803</v>
      </c>
      <c r="J13" s="20">
        <v>0</v>
      </c>
      <c r="K13" s="36"/>
      <c r="L13" s="36"/>
      <c r="M13" s="33">
        <f t="shared" si="4"/>
        <v>61803</v>
      </c>
      <c r="N13" s="34"/>
      <c r="O13" s="25"/>
      <c r="P13" s="25">
        <v>0</v>
      </c>
      <c r="Q13" s="27">
        <v>0</v>
      </c>
      <c r="R13" s="28">
        <f t="shared" si="1"/>
        <v>0</v>
      </c>
      <c r="S13" s="39"/>
    </row>
    <row r="14" spans="1:19" ht="37.200000000000003" x14ac:dyDescent="0.3">
      <c r="A14" s="43">
        <v>51215</v>
      </c>
      <c r="B14" s="29" t="s">
        <v>17</v>
      </c>
      <c r="C14" s="38">
        <v>44735</v>
      </c>
      <c r="D14" s="31">
        <v>15</v>
      </c>
      <c r="E14" s="32">
        <f>44.625*1500</f>
        <v>66937.5</v>
      </c>
      <c r="F14" s="17">
        <v>0</v>
      </c>
      <c r="G14" s="17">
        <f t="shared" si="2"/>
        <v>66937.5</v>
      </c>
      <c r="H14" s="27">
        <f>$H$7*G14</f>
        <v>3346.875</v>
      </c>
      <c r="I14" s="20">
        <f t="shared" si="3"/>
        <v>70284.375</v>
      </c>
      <c r="J14" s="20">
        <v>0</v>
      </c>
      <c r="K14" s="36"/>
      <c r="L14" s="36"/>
      <c r="M14" s="33">
        <f t="shared" si="4"/>
        <v>70284.375</v>
      </c>
      <c r="N14" s="34"/>
      <c r="O14" s="25"/>
      <c r="P14" s="25">
        <v>0</v>
      </c>
      <c r="Q14" s="27">
        <v>0</v>
      </c>
      <c r="R14" s="28">
        <f t="shared" si="1"/>
        <v>0</v>
      </c>
      <c r="S14" s="40"/>
    </row>
    <row r="15" spans="1:19" ht="37.200000000000003" x14ac:dyDescent="0.3">
      <c r="A15" s="43">
        <v>51215</v>
      </c>
      <c r="B15" s="29" t="s">
        <v>18</v>
      </c>
      <c r="C15" s="38">
        <v>44738</v>
      </c>
      <c r="D15" s="31">
        <v>21</v>
      </c>
      <c r="E15" s="32">
        <f>41.855*1500</f>
        <v>62782.499999999993</v>
      </c>
      <c r="F15" s="17">
        <v>0</v>
      </c>
      <c r="G15" s="17">
        <f t="shared" si="2"/>
        <v>62782.499999999993</v>
      </c>
      <c r="H15" s="27">
        <f>$H$7*G15</f>
        <v>3139.125</v>
      </c>
      <c r="I15" s="20">
        <f t="shared" si="3"/>
        <v>65921.625</v>
      </c>
      <c r="J15" s="20">
        <v>0</v>
      </c>
      <c r="K15" s="36"/>
      <c r="L15" s="36"/>
      <c r="M15" s="33">
        <f t="shared" si="4"/>
        <v>65921.625</v>
      </c>
      <c r="N15" s="34"/>
      <c r="O15" s="25"/>
      <c r="P15" s="25">
        <v>0</v>
      </c>
      <c r="Q15" s="27">
        <v>0</v>
      </c>
      <c r="R15" s="28">
        <f t="shared" si="1"/>
        <v>0</v>
      </c>
      <c r="S15" s="40"/>
    </row>
    <row r="16" spans="1:19" ht="37.200000000000003" x14ac:dyDescent="0.3">
      <c r="A16" s="43">
        <v>51215</v>
      </c>
      <c r="B16" s="29" t="s">
        <v>19</v>
      </c>
      <c r="C16" s="38">
        <v>44740</v>
      </c>
      <c r="D16" s="31">
        <v>22</v>
      </c>
      <c r="E16" s="32">
        <f>16.48*1500</f>
        <v>24720</v>
      </c>
      <c r="F16" s="17">
        <v>0</v>
      </c>
      <c r="G16" s="17">
        <f t="shared" si="2"/>
        <v>24720</v>
      </c>
      <c r="H16" s="27">
        <f>$H$7*G16</f>
        <v>1236</v>
      </c>
      <c r="I16" s="20">
        <f t="shared" si="3"/>
        <v>25956</v>
      </c>
      <c r="J16" s="20">
        <v>0</v>
      </c>
      <c r="K16" s="36"/>
      <c r="L16" s="36"/>
      <c r="M16" s="33">
        <f t="shared" si="4"/>
        <v>25956</v>
      </c>
      <c r="N16" s="34"/>
      <c r="O16" s="25"/>
      <c r="P16" s="25">
        <v>0</v>
      </c>
      <c r="Q16" s="27">
        <v>0</v>
      </c>
      <c r="R16" s="28">
        <f t="shared" si="1"/>
        <v>0</v>
      </c>
      <c r="S16" s="40"/>
    </row>
    <row r="17" spans="1:19" ht="37.200000000000003" x14ac:dyDescent="0.3">
      <c r="A17" s="43">
        <v>51215</v>
      </c>
      <c r="B17" s="29" t="s">
        <v>20</v>
      </c>
      <c r="C17" s="38">
        <v>44751</v>
      </c>
      <c r="D17" s="31">
        <v>31</v>
      </c>
      <c r="E17" s="32">
        <f>43.915*1500</f>
        <v>65872.5</v>
      </c>
      <c r="F17" s="17">
        <v>0</v>
      </c>
      <c r="G17" s="17">
        <f t="shared" si="2"/>
        <v>65872.5</v>
      </c>
      <c r="H17" s="27">
        <f>$H$7*G17</f>
        <v>3293.625</v>
      </c>
      <c r="I17" s="20">
        <f t="shared" si="3"/>
        <v>69166.125</v>
      </c>
      <c r="J17" s="20">
        <v>0</v>
      </c>
      <c r="K17" s="36"/>
      <c r="L17" s="36"/>
      <c r="M17" s="33">
        <f t="shared" si="4"/>
        <v>69166.125</v>
      </c>
      <c r="N17" s="34"/>
      <c r="O17" s="25"/>
      <c r="P17" s="25"/>
      <c r="Q17" s="27"/>
      <c r="R17" s="28"/>
      <c r="S17" s="40"/>
    </row>
    <row r="18" spans="1:19" ht="37.200000000000003" x14ac:dyDescent="0.3">
      <c r="A18" s="43">
        <v>51215</v>
      </c>
      <c r="B18" s="29" t="s">
        <v>21</v>
      </c>
      <c r="C18" s="38">
        <v>44750</v>
      </c>
      <c r="D18" s="31">
        <v>30</v>
      </c>
      <c r="E18" s="32">
        <f>42.625*1500</f>
        <v>63937.5</v>
      </c>
      <c r="F18" s="17">
        <v>0</v>
      </c>
      <c r="G18" s="17">
        <f t="shared" si="2"/>
        <v>63937.5</v>
      </c>
      <c r="H18" s="27">
        <f>$H$7*G18</f>
        <v>3196.875</v>
      </c>
      <c r="I18" s="20">
        <f t="shared" si="3"/>
        <v>67134.375</v>
      </c>
      <c r="J18" s="20">
        <v>0</v>
      </c>
      <c r="K18" s="36"/>
      <c r="L18" s="36"/>
      <c r="M18" s="33">
        <f t="shared" si="4"/>
        <v>67134.375</v>
      </c>
      <c r="N18" s="34"/>
      <c r="O18" s="25"/>
      <c r="P18" s="25"/>
      <c r="Q18" s="27"/>
      <c r="R18" s="28"/>
      <c r="S18" s="40"/>
    </row>
    <row r="19" spans="1:19" ht="37.200000000000003" x14ac:dyDescent="0.3">
      <c r="A19" s="43">
        <v>51215</v>
      </c>
      <c r="B19" s="29" t="s">
        <v>22</v>
      </c>
      <c r="C19" s="38">
        <v>44748</v>
      </c>
      <c r="D19" s="31">
        <v>28</v>
      </c>
      <c r="E19" s="32">
        <f>42*1500</f>
        <v>63000</v>
      </c>
      <c r="F19" s="17">
        <v>0</v>
      </c>
      <c r="G19" s="17">
        <f t="shared" si="2"/>
        <v>63000</v>
      </c>
      <c r="H19" s="27">
        <f>$H$7*G19</f>
        <v>3150</v>
      </c>
      <c r="I19" s="20">
        <f t="shared" si="3"/>
        <v>66150</v>
      </c>
      <c r="J19" s="20">
        <v>0</v>
      </c>
      <c r="K19" s="36"/>
      <c r="L19" s="36"/>
      <c r="M19" s="33">
        <f t="shared" si="4"/>
        <v>66150</v>
      </c>
      <c r="N19" s="34"/>
      <c r="O19" s="25"/>
      <c r="P19" s="25"/>
      <c r="Q19" s="27"/>
      <c r="R19" s="28"/>
      <c r="S19" s="40"/>
    </row>
    <row r="20" spans="1:19" ht="37.200000000000003" x14ac:dyDescent="0.3">
      <c r="A20" s="43">
        <v>51215</v>
      </c>
      <c r="B20" s="29" t="s">
        <v>23</v>
      </c>
      <c r="C20" s="38">
        <v>44747</v>
      </c>
      <c r="D20" s="31">
        <v>27</v>
      </c>
      <c r="E20" s="32">
        <f>43.035*1500</f>
        <v>64552.499999999993</v>
      </c>
      <c r="F20" s="17">
        <v>0</v>
      </c>
      <c r="G20" s="17">
        <f t="shared" si="2"/>
        <v>64552.499999999993</v>
      </c>
      <c r="H20" s="27">
        <f>$H$7*G20</f>
        <v>3227.625</v>
      </c>
      <c r="I20" s="20">
        <f t="shared" si="3"/>
        <v>67780.125</v>
      </c>
      <c r="J20" s="20">
        <v>0</v>
      </c>
      <c r="K20" s="36"/>
      <c r="L20" s="36"/>
      <c r="M20" s="33">
        <f t="shared" si="4"/>
        <v>67780.125</v>
      </c>
      <c r="N20" s="34"/>
      <c r="O20" s="25"/>
      <c r="P20" s="25"/>
      <c r="Q20" s="27"/>
      <c r="R20" s="28"/>
      <c r="S20" s="40"/>
    </row>
    <row r="21" spans="1:19" ht="37.200000000000003" x14ac:dyDescent="0.3">
      <c r="A21" s="43">
        <v>51215</v>
      </c>
      <c r="B21" s="29" t="s">
        <v>24</v>
      </c>
      <c r="C21" s="38">
        <v>44745</v>
      </c>
      <c r="D21" s="31">
        <v>26</v>
      </c>
      <c r="E21" s="32">
        <f>44.495*1500</f>
        <v>66742.5</v>
      </c>
      <c r="F21" s="17">
        <v>0</v>
      </c>
      <c r="G21" s="17">
        <f t="shared" si="2"/>
        <v>66742.5</v>
      </c>
      <c r="H21" s="27">
        <f>$H$7*G21</f>
        <v>3337.125</v>
      </c>
      <c r="I21" s="20">
        <f t="shared" si="3"/>
        <v>70079.625</v>
      </c>
      <c r="J21" s="20">
        <v>0</v>
      </c>
      <c r="K21" s="36"/>
      <c r="L21" s="36"/>
      <c r="M21" s="33">
        <f t="shared" si="4"/>
        <v>70079.625</v>
      </c>
      <c r="N21" s="34"/>
      <c r="O21" s="25"/>
      <c r="P21" s="25"/>
      <c r="Q21" s="27"/>
      <c r="R21" s="28"/>
      <c r="S21" s="40"/>
    </row>
    <row r="22" spans="1:19" ht="55.8" x14ac:dyDescent="0.3">
      <c r="A22" s="43">
        <v>51215</v>
      </c>
      <c r="B22" s="29" t="s">
        <v>25</v>
      </c>
      <c r="C22" s="38">
        <v>44744</v>
      </c>
      <c r="D22" s="31">
        <v>25</v>
      </c>
      <c r="E22" s="32">
        <f>43.765*1500</f>
        <v>65647.5</v>
      </c>
      <c r="F22" s="17">
        <v>0</v>
      </c>
      <c r="G22" s="17">
        <f t="shared" si="2"/>
        <v>65647.5</v>
      </c>
      <c r="H22" s="27">
        <f>$H$7*G22</f>
        <v>3282.375</v>
      </c>
      <c r="I22" s="20">
        <f t="shared" si="3"/>
        <v>68929.875</v>
      </c>
      <c r="J22" s="20">
        <v>0</v>
      </c>
      <c r="K22" s="36"/>
      <c r="L22" s="36"/>
      <c r="M22" s="33">
        <f t="shared" si="4"/>
        <v>68929.875</v>
      </c>
      <c r="N22" s="34"/>
      <c r="O22" s="25"/>
      <c r="P22" s="25"/>
      <c r="Q22" s="27"/>
      <c r="R22" s="28"/>
      <c r="S22" s="40"/>
    </row>
    <row r="23" spans="1:19" ht="18.600000000000001" x14ac:dyDescent="0.3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7"/>
      <c r="S23" s="41"/>
    </row>
    <row r="24" spans="1:19" ht="18.600000000000001" x14ac:dyDescent="0.3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7"/>
      <c r="S24" s="41"/>
    </row>
    <row r="25" spans="1:19" ht="18.600000000000001" x14ac:dyDescent="0.3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7"/>
      <c r="S25" s="41"/>
    </row>
    <row r="26" spans="1:19" ht="18.600000000000001" x14ac:dyDescent="0.3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7"/>
      <c r="S26" s="41"/>
    </row>
    <row r="27" spans="1:19" ht="18.600000000000001" x14ac:dyDescent="0.3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7"/>
      <c r="S27" s="41"/>
    </row>
    <row r="28" spans="1:19" ht="18.600000000000001" x14ac:dyDescent="0.3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7"/>
      <c r="S28" s="41"/>
    </row>
    <row r="29" spans="1:19" ht="18.600000000000001" x14ac:dyDescent="0.3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7"/>
      <c r="S29" s="41"/>
    </row>
    <row r="30" spans="1:19" ht="18.600000000000001" x14ac:dyDescent="0.3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7"/>
      <c r="S30" s="41"/>
    </row>
    <row r="31" spans="1:19" ht="18.600000000000001" x14ac:dyDescent="0.3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7"/>
      <c r="S31" s="41"/>
    </row>
    <row r="32" spans="1:19" ht="18.600000000000001" x14ac:dyDescent="0.3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7"/>
      <c r="S32" s="41"/>
    </row>
    <row r="33" spans="1:19" ht="18.600000000000001" x14ac:dyDescent="0.3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7"/>
      <c r="S33" s="41"/>
    </row>
    <row r="34" spans="1:19" ht="18.600000000000001" x14ac:dyDescent="0.3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7"/>
      <c r="S34" s="41"/>
    </row>
    <row r="35" spans="1:19" ht="18.600000000000001" x14ac:dyDescent="0.3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9"/>
    </row>
    <row r="36" spans="1:19" ht="18.600000000000001" x14ac:dyDescent="0.3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9"/>
    </row>
    <row r="37" spans="1:19" ht="18.600000000000001" x14ac:dyDescent="0.3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9"/>
    </row>
    <row r="38" spans="1:19" ht="18.600000000000001" x14ac:dyDescent="0.3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9"/>
    </row>
    <row r="39" spans="1:19" ht="18.600000000000001" x14ac:dyDescent="0.3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9"/>
    </row>
    <row r="40" spans="1:19" ht="18.600000000000001" x14ac:dyDescent="0.3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9"/>
    </row>
    <row r="41" spans="1:19" ht="18.600000000000001" x14ac:dyDescent="0.3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9"/>
    </row>
    <row r="42" spans="1:19" ht="18.600000000000001" x14ac:dyDescent="0.3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9"/>
    </row>
    <row r="43" spans="1:19" ht="18.600000000000001" x14ac:dyDescent="0.3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9"/>
    </row>
    <row r="44" spans="1:19" ht="18.600000000000001" x14ac:dyDescent="0.3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9"/>
    </row>
    <row r="45" spans="1:19" ht="18.600000000000001" x14ac:dyDescent="0.3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9"/>
    </row>
    <row r="46" spans="1:19" ht="18.600000000000001" x14ac:dyDescent="0.3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9"/>
    </row>
    <row r="47" spans="1:19" ht="18.600000000000001" x14ac:dyDescent="0.3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9"/>
    </row>
    <row r="48" spans="1:19" ht="18.600000000000001" x14ac:dyDescent="0.3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9"/>
    </row>
    <row r="49" spans="1:19" ht="18.600000000000001" x14ac:dyDescent="0.3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9"/>
    </row>
    <row r="50" spans="1:19" ht="18.600000000000001" x14ac:dyDescent="0.3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9"/>
    </row>
    <row r="51" spans="1:19" ht="18.600000000000001" x14ac:dyDescent="0.3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9"/>
    </row>
    <row r="52" spans="1:19" ht="18.600000000000001" x14ac:dyDescent="0.3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9"/>
    </row>
    <row r="53" spans="1:19" ht="18.600000000000001" x14ac:dyDescent="0.3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9"/>
    </row>
    <row r="54" spans="1:19" ht="18.600000000000001" x14ac:dyDescent="0.3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9"/>
    </row>
    <row r="55" spans="1:19" ht="18.600000000000001" x14ac:dyDescent="0.3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9"/>
    </row>
    <row r="56" spans="1:19" ht="18.600000000000001" x14ac:dyDescent="0.3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9"/>
    </row>
    <row r="57" spans="1:19" ht="18.600000000000001" x14ac:dyDescent="0.3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9"/>
    </row>
    <row r="58" spans="1:19" ht="18.600000000000001" x14ac:dyDescent="0.3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9"/>
    </row>
    <row r="59" spans="1:19" ht="18.600000000000001" x14ac:dyDescent="0.3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9"/>
    </row>
    <row r="60" spans="1:19" ht="18.600000000000001" x14ac:dyDescent="0.3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9"/>
    </row>
    <row r="61" spans="1:19" ht="18.600000000000001" x14ac:dyDescent="0.3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9"/>
    </row>
    <row r="62" spans="1:19" ht="18.600000000000001" x14ac:dyDescent="0.3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9"/>
    </row>
    <row r="63" spans="1:19" ht="18.600000000000001" x14ac:dyDescent="0.3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9"/>
    </row>
    <row r="64" spans="1:19" ht="18.600000000000001" x14ac:dyDescent="0.3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9"/>
    </row>
    <row r="65" spans="1:19" ht="18.600000000000001" x14ac:dyDescent="0.3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9"/>
    </row>
    <row r="66" spans="1:19" ht="18.600000000000001" x14ac:dyDescent="0.3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9"/>
    </row>
    <row r="67" spans="1:19" ht="18.600000000000001" x14ac:dyDescent="0.3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9"/>
    </row>
    <row r="68" spans="1:19" ht="18.600000000000001" x14ac:dyDescent="0.3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9"/>
    </row>
    <row r="69" spans="1:19" ht="18.600000000000001" x14ac:dyDescent="0.3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9"/>
    </row>
    <row r="70" spans="1:19" ht="18.600000000000001" x14ac:dyDescent="0.3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9"/>
    </row>
    <row r="71" spans="1:19" ht="18.600000000000001" x14ac:dyDescent="0.3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9"/>
    </row>
    <row r="72" spans="1:19" ht="18.600000000000001" x14ac:dyDescent="0.3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9"/>
    </row>
    <row r="73" spans="1:19" ht="18.600000000000001" x14ac:dyDescent="0.3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9"/>
    </row>
    <row r="74" spans="1:19" ht="18.600000000000001" x14ac:dyDescent="0.3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9"/>
    </row>
    <row r="75" spans="1:19" ht="18.600000000000001" x14ac:dyDescent="0.3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9"/>
    </row>
    <row r="76" spans="1:19" ht="18.600000000000001" x14ac:dyDescent="0.3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9"/>
    </row>
    <row r="77" spans="1:19" ht="18.600000000000001" x14ac:dyDescent="0.3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9"/>
    </row>
    <row r="78" spans="1:19" ht="18.600000000000001" x14ac:dyDescent="0.3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9"/>
    </row>
    <row r="79" spans="1:19" ht="18.600000000000001" x14ac:dyDescent="0.3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9"/>
    </row>
    <row r="80" spans="1:19" ht="18.600000000000001" x14ac:dyDescent="0.3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9"/>
    </row>
    <row r="81" spans="1:19" ht="18.600000000000001" x14ac:dyDescent="0.3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9"/>
    </row>
    <row r="82" spans="1:19" ht="18.600000000000001" x14ac:dyDescent="0.3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9"/>
    </row>
    <row r="83" spans="1:19" ht="18.600000000000001" x14ac:dyDescent="0.3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9"/>
    </row>
    <row r="84" spans="1:19" ht="18.600000000000001" x14ac:dyDescent="0.3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9"/>
    </row>
    <row r="85" spans="1:19" ht="18.600000000000001" x14ac:dyDescent="0.3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9"/>
    </row>
    <row r="86" spans="1:19" ht="18.600000000000001" x14ac:dyDescent="0.3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9"/>
    </row>
    <row r="87" spans="1:19" ht="18.600000000000001" x14ac:dyDescent="0.3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9"/>
    </row>
    <row r="88" spans="1:19" ht="18.600000000000001" x14ac:dyDescent="0.3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9"/>
    </row>
    <row r="89" spans="1:19" ht="18.600000000000001" x14ac:dyDescent="0.3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9"/>
    </row>
    <row r="90" spans="1:19" ht="18.600000000000001" x14ac:dyDescent="0.3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9"/>
    </row>
    <row r="91" spans="1:19" ht="18.600000000000001" x14ac:dyDescent="0.3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9"/>
    </row>
    <row r="92" spans="1:19" ht="18.600000000000001" x14ac:dyDescent="0.3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9"/>
    </row>
    <row r="93" spans="1:19" ht="18.600000000000001" x14ac:dyDescent="0.3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9"/>
    </row>
    <row r="94" spans="1:19" ht="18.600000000000001" x14ac:dyDescent="0.3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9"/>
    </row>
    <row r="95" spans="1:19" ht="18.600000000000001" x14ac:dyDescent="0.3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9"/>
    </row>
    <row r="96" spans="1:19" ht="18.600000000000001" x14ac:dyDescent="0.3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2022-07-15T08:18:05Z</cp:lastPrinted>
  <dcterms:created xsi:type="dcterms:W3CDTF">2022-06-10T14:11:52Z</dcterms:created>
  <dcterms:modified xsi:type="dcterms:W3CDTF">2025-05-27T07:39:23Z</dcterms:modified>
</cp:coreProperties>
</file>